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3950" windowHeight="12285" tabRatio="860" activeTab="3"/>
  </bookViews>
  <sheets>
    <sheet name="Contents" sheetId="1" r:id="rId1"/>
    <sheet name="Introduction" sheetId="2" r:id="rId2"/>
    <sheet name="Information" sheetId="3" r:id="rId3"/>
    <sheet name="Stage" sheetId="4" r:id="rId4"/>
  </sheets>
  <definedNames>
    <definedName name="cancersites">#REF!</definedName>
    <definedName name="ethnicity">#REF!</definedName>
    <definedName name="surv_month">#REF!</definedName>
    <definedName name="survival">#REF!</definedName>
  </definedNames>
  <calcPr fullCalcOnLoad="1"/>
</workbook>
</file>

<file path=xl/sharedStrings.xml><?xml version="1.0" encoding="utf-8"?>
<sst xmlns="http://schemas.openxmlformats.org/spreadsheetml/2006/main" count="117" uniqueCount="74">
  <si>
    <t>Unknown</t>
  </si>
  <si>
    <t>Uterus</t>
  </si>
  <si>
    <t>Breast</t>
  </si>
  <si>
    <t>GP referral</t>
  </si>
  <si>
    <t>Colorectal</t>
  </si>
  <si>
    <t>Bladder</t>
  </si>
  <si>
    <t>Lung</t>
  </si>
  <si>
    <t>Prostate</t>
  </si>
  <si>
    <t>Melanoma</t>
  </si>
  <si>
    <t>Two Week Wait</t>
  </si>
  <si>
    <t>Death Certificate Only</t>
  </si>
  <si>
    <t>GP Referral</t>
  </si>
  <si>
    <t>Other Outpatient</t>
  </si>
  <si>
    <t>Inpatient Elective</t>
  </si>
  <si>
    <t>Peer-reviewed paper in the British Journal of Cancer</t>
  </si>
  <si>
    <t>Route</t>
  </si>
  <si>
    <t>Description</t>
  </si>
  <si>
    <t>Screen Detected</t>
  </si>
  <si>
    <t>Detected via the breast, cervical or bowel screening programmes</t>
  </si>
  <si>
    <t>Routine and urgent referrals where the patient was not referred under the Two Week Wait referral route</t>
  </si>
  <si>
    <t>Where no earlier admission can be found prior to admission from a waiting list, booked or planned</t>
  </si>
  <si>
    <t>Emergency Presentation</t>
  </si>
  <si>
    <t xml:space="preserve">If you have any queries regarding any of these data, please contact: </t>
  </si>
  <si>
    <t>Description of each Route</t>
  </si>
  <si>
    <t>The following ICD 10 groups were used for the cancer sites/groups contained within this spreadsheet:</t>
  </si>
  <si>
    <t>C43</t>
  </si>
  <si>
    <t>C50</t>
  </si>
  <si>
    <t>C61</t>
  </si>
  <si>
    <t>C67</t>
  </si>
  <si>
    <t>Cancer site/group</t>
  </si>
  <si>
    <t>ICD10 codes included</t>
  </si>
  <si>
    <t>ICD10 codes</t>
  </si>
  <si>
    <t>Other documentation on Routes to Diagnosis are also available. These include:</t>
  </si>
  <si>
    <t>Female breast cancer</t>
  </si>
  <si>
    <t>Inpatient Emergency</t>
  </si>
  <si>
    <t>Outpatient Emergency</t>
  </si>
  <si>
    <t>Accident &amp; Emergency</t>
  </si>
  <si>
    <t>Technical document explaining how Routes are calculated</t>
  </si>
  <si>
    <t>C18, C19, C20</t>
  </si>
  <si>
    <t>Kidney</t>
  </si>
  <si>
    <t>C64</t>
  </si>
  <si>
    <t>C33, C34</t>
  </si>
  <si>
    <t>C54, C55</t>
  </si>
  <si>
    <t>Admitted to inpatients from a GP as an emergency referral</t>
  </si>
  <si>
    <t>Referred from A&amp;E attendance to outpatients under the care of referring consultant, following an emergency inpatient admission or from A&amp;E attendance to outpatients under the care of different consultant</t>
  </si>
  <si>
    <t>Admitted from the A&amp;E department</t>
  </si>
  <si>
    <t>Emergency Presentation Route</t>
  </si>
  <si>
    <t>Admitted to inpatients from the Bed Bureau as an emergency referral, via Mental Health Crisis Resolution Team or admitted to inpatients from a consultant outpatient clinic</t>
  </si>
  <si>
    <t>Urgent GP referral with a suspicion of cancer, using the two week wait (TWW) guidelines</t>
  </si>
  <si>
    <t>An elective route starting with an outpatient appointment: either self-referral, consultant to consultant or other referral</t>
  </si>
  <si>
    <t>An emergency route via A&amp;E, emergency GP referral, emergency transfer, emergency consultant outpatient referral or emergency admission or attendance</t>
  </si>
  <si>
    <t>No data available from Inpatient or outpatient Hospital Episode Statistics (HES), cancer waiting times (CWT), screening and with a death certificate only diagnosis flagged by the registry in the cancer analysis system</t>
  </si>
  <si>
    <t>No data available from inpatient or outpatient HES, CWT, screening within set time parameters or unknown referral</t>
  </si>
  <si>
    <t>ncrasenquiries@phe.gov.uk</t>
  </si>
  <si>
    <t>Routes to Diagnosis 2006-2016 workbook 2.0a</t>
  </si>
  <si>
    <t>4 Emergency presentation</t>
  </si>
  <si>
    <t>3 GP referral</t>
  </si>
  <si>
    <t>1 Screening</t>
  </si>
  <si>
    <t>2 TWW</t>
  </si>
  <si>
    <t>95% upper confidence interval</t>
  </si>
  <si>
    <t>95% lower confidence interval</t>
  </si>
  <si>
    <t>All malignant cancers (exc. NMSC)</t>
  </si>
  <si>
    <t>Number diagnosed at each stage</t>
  </si>
  <si>
    <t>Percentage diagnosed at each stage (of cancers with known stage)</t>
  </si>
  <si>
    <t>Version 1, February 2019</t>
  </si>
  <si>
    <t>All malignant cancers excl. non-melanoma skin cancer</t>
  </si>
  <si>
    <t>C00-C99 excl. C44</t>
  </si>
  <si>
    <t xml:space="preserve">Stage at diagnosis, by Routes to Diagnosis 2015-2016 workbook </t>
  </si>
  <si>
    <t>Routes to Diagnosis, by stage  2006-2016 workbook</t>
  </si>
  <si>
    <t>Total (including unknown stage)</t>
  </si>
  <si>
    <t>Total known stage</t>
  </si>
  <si>
    <t>5 Other*</t>
  </si>
  <si>
    <r>
      <t>Number and proportion of cancers diagnosed between 2015-2016 at each stage, by route to diagnosis
For all malignant cancers excl. non-melanoma skin cancer (C00-C99 excl. C44) combined, and selected cancers
*</t>
    </r>
    <r>
      <rPr>
        <sz val="11"/>
        <color theme="1"/>
        <rFont val="Calibri"/>
        <family val="2"/>
      </rPr>
      <t>'Other' includes Death Certificate Only, Inpatient elective, Other outpatient, and Unknown routes.</t>
    </r>
  </si>
  <si>
    <t>This workbook presents incidence by stage at diagnosis, split by Route to Diagnosis. It is a follow-up breakdown linked to the Routes to Diagnosis work, produced for the Cancer Research UK-Public Health England partnership. All malignant tumours newly diagnosed between 2015 and 2016 are included, and split by selected cancers shown in the current stage breakdown in the Routes to Diagnosis workbook.
The methodology is consistent with previous Routes to Diagnosis work. Improved linkage to HES data has helped to reduce the proportion of tumours with an unknown Route and provided a better understanding of how other Routes originated.</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</si>
</sst>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58">
    <font>
      <sz val="11"/>
      <color theme="1"/>
      <name val="Calibri"/>
      <family val="2"/>
    </font>
    <font>
      <sz val="11"/>
      <color indexed="8"/>
      <name val="Calibri"/>
      <family val="2"/>
    </font>
    <font>
      <sz val="10"/>
      <name val="Arial"/>
      <family val="2"/>
    </font>
    <font>
      <b/>
      <sz val="12"/>
      <name val="Arial"/>
      <family val="2"/>
    </font>
    <font>
      <sz val="12"/>
      <name val="Arial"/>
      <family val="2"/>
    </font>
    <font>
      <u val="single"/>
      <sz val="11"/>
      <color indexed="12"/>
      <name val="Calibri"/>
      <family val="2"/>
    </font>
    <font>
      <b/>
      <sz val="11"/>
      <color indexed="8"/>
      <name val="Calibri"/>
      <family val="2"/>
    </font>
    <font>
      <b/>
      <sz val="12"/>
      <color indexed="8"/>
      <name val="Arial"/>
      <family val="2"/>
    </font>
    <font>
      <sz val="12"/>
      <color indexed="8"/>
      <name val="Arial"/>
      <family val="2"/>
    </font>
    <font>
      <sz val="11"/>
      <color indexed="8"/>
      <name val="Arial"/>
      <family val="2"/>
    </font>
    <font>
      <b/>
      <sz val="14"/>
      <color indexed="8"/>
      <name val="Calibri"/>
      <family val="2"/>
    </font>
    <font>
      <u val="single"/>
      <sz val="12"/>
      <color indexed="12"/>
      <name val="Arial"/>
      <family val="2"/>
    </font>
    <font>
      <sz val="8"/>
      <color indexed="8"/>
      <name val="Arial"/>
      <family val="2"/>
    </font>
    <font>
      <b/>
      <sz val="20"/>
      <color indexed="20"/>
      <name val="Arial"/>
      <family val="2"/>
    </font>
    <font>
      <b/>
      <sz val="14"/>
      <color indexed="20"/>
      <name val="Arial"/>
      <family val="2"/>
    </font>
    <font>
      <b/>
      <sz val="12"/>
      <color indexed="20"/>
      <name val="Arial"/>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4"/>
      <color theme="1"/>
      <name val="Calibri"/>
      <family val="2"/>
    </font>
    <font>
      <sz val="12"/>
      <color theme="1"/>
      <name val="Arial"/>
      <family val="2"/>
    </font>
    <font>
      <u val="single"/>
      <sz val="12"/>
      <color theme="10"/>
      <name val="Arial"/>
      <family val="2"/>
    </font>
    <font>
      <sz val="8"/>
      <color theme="1"/>
      <name val="Arial"/>
      <family val="2"/>
    </font>
    <font>
      <b/>
      <sz val="20"/>
      <color rgb="FF98002E"/>
      <name val="Arial"/>
      <family val="2"/>
    </font>
    <font>
      <b/>
      <sz val="14"/>
      <color rgb="FF98002E"/>
      <name val="Arial"/>
      <family val="2"/>
    </font>
    <font>
      <b/>
      <sz val="12"/>
      <color rgb="FF98002E"/>
      <name val="Arial"/>
      <family val="2"/>
    </font>
    <font>
      <b/>
      <sz val="12"/>
      <color theme="1"/>
      <name val="Arial"/>
      <family val="2"/>
    </font>
    <font>
      <b/>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color rgb="FF00B092"/>
      </left>
      <right style="medium">
        <color rgb="FF00B092"/>
      </right>
      <top style="medium">
        <color rgb="FF00B092"/>
      </top>
      <bottom/>
    </border>
    <border>
      <left style="medium">
        <color rgb="FF00B092"/>
      </left>
      <right style="medium">
        <color rgb="FF00B092"/>
      </right>
      <top style="medium">
        <color rgb="FF00B092"/>
      </top>
      <bottom style="medium">
        <color rgb="FF00B092"/>
      </bottom>
    </border>
    <border>
      <left style="medium">
        <color rgb="FF00B092"/>
      </left>
      <right style="medium">
        <color rgb="FF00B092"/>
      </right>
      <top/>
      <bottom/>
    </border>
    <border>
      <left/>
      <right style="medium">
        <color rgb="FF00B092"/>
      </right>
      <top/>
      <bottom/>
    </border>
    <border>
      <left style="thin"/>
      <right/>
      <top/>
      <bottom/>
    </border>
    <border>
      <left/>
      <right style="thin"/>
      <top/>
      <bottom/>
    </border>
    <border>
      <left style="thin"/>
      <right/>
      <top style="thin"/>
      <bottom/>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style="thin"/>
      <bottom style="thin"/>
    </border>
    <border>
      <left style="medium">
        <color rgb="FF00B092"/>
      </left>
      <right/>
      <top style="medium">
        <color rgb="FF00B092"/>
      </top>
      <bottom/>
    </border>
    <border>
      <left/>
      <right style="medium">
        <color rgb="FF00B092"/>
      </right>
      <top style="medium">
        <color rgb="FF00B092"/>
      </top>
      <bottom/>
    </border>
    <border>
      <left style="medium">
        <color rgb="FF00B092"/>
      </left>
      <right/>
      <top/>
      <bottom/>
    </border>
    <border>
      <left style="medium">
        <color rgb="FF00B092"/>
      </left>
      <right/>
      <top/>
      <bottom style="medium">
        <color rgb="FF00B092"/>
      </bottom>
    </border>
    <border>
      <left/>
      <right style="medium">
        <color rgb="FF00B092"/>
      </right>
      <top/>
      <bottom style="medium">
        <color rgb="FF00B092"/>
      </bottom>
    </border>
    <border>
      <left style="medium">
        <color rgb="FF00B092"/>
      </left>
      <right style="medium">
        <color rgb="FF00B092"/>
      </right>
      <top style="medium">
        <color rgb="FF00B092"/>
      </top>
      <bottom style="medium"/>
    </border>
    <border>
      <left style="medium">
        <color rgb="FF00B092"/>
      </left>
      <right style="medium">
        <color rgb="FF00B092"/>
      </right>
      <top style="medium"/>
      <bottom/>
    </border>
    <border>
      <left style="medium">
        <color rgb="FF00B092"/>
      </left>
      <right style="medium">
        <color rgb="FF00B092"/>
      </right>
      <top style="medium"/>
      <bottom style="medium">
        <color rgb="FF00B092"/>
      </bottom>
    </border>
    <border>
      <left style="medium">
        <color rgb="FF00B092"/>
      </left>
      <right style="medium">
        <color rgb="FF00B092"/>
      </right>
      <top/>
      <bottom style="medium"/>
    </border>
    <border>
      <left/>
      <right/>
      <top style="medium">
        <color rgb="FF00B092"/>
      </top>
      <bottom/>
    </border>
    <border>
      <left/>
      <right/>
      <top/>
      <bottom style="medium">
        <color rgb="FF00B092"/>
      </bottom>
    </border>
    <border>
      <left style="medium">
        <color rgb="FF00B092"/>
      </left>
      <right/>
      <top style="medium">
        <color rgb="FF00B092"/>
      </top>
      <bottom style="medium">
        <color rgb="FF00B092"/>
      </bottom>
    </border>
    <border>
      <left/>
      <right/>
      <top style="medium">
        <color rgb="FF00B092"/>
      </top>
      <bottom style="medium">
        <color rgb="FF00B092"/>
      </bottom>
    </border>
    <border>
      <left/>
      <right style="medium">
        <color rgb="FF00B092"/>
      </right>
      <top style="medium">
        <color rgb="FF00B092"/>
      </top>
      <bottom style="medium">
        <color rgb="FF00B092"/>
      </bottom>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6">
    <xf numFmtId="0" fontId="0" fillId="0" borderId="0" xfId="0" applyFont="1" applyAlignment="1">
      <alignment/>
    </xf>
    <xf numFmtId="0" fontId="48" fillId="0" borderId="0" xfId="0" applyFont="1" applyAlignment="1">
      <alignment/>
    </xf>
    <xf numFmtId="0" fontId="3" fillId="0" borderId="0" xfId="56" applyFont="1">
      <alignment/>
      <protection/>
    </xf>
    <xf numFmtId="0" fontId="4" fillId="0" borderId="0" xfId="56" applyFont="1">
      <alignment/>
      <protection/>
    </xf>
    <xf numFmtId="0" fontId="49" fillId="0" borderId="0" xfId="0" applyFont="1" applyAlignment="1">
      <alignment/>
    </xf>
    <xf numFmtId="0" fontId="50" fillId="0" borderId="0" xfId="0" applyFont="1" applyAlignment="1">
      <alignment/>
    </xf>
    <xf numFmtId="0" fontId="51" fillId="0" borderId="0" xfId="52" applyFont="1" applyAlignment="1">
      <alignment/>
    </xf>
    <xf numFmtId="0" fontId="52" fillId="0" borderId="0" xfId="0" applyFont="1" applyAlignment="1">
      <alignment/>
    </xf>
    <xf numFmtId="0" fontId="51" fillId="0" borderId="0" xfId="52" applyFont="1" applyAlignment="1" quotePrefix="1">
      <alignment/>
    </xf>
    <xf numFmtId="0" fontId="0" fillId="0" borderId="0" xfId="0" applyAlignment="1">
      <alignment/>
    </xf>
    <xf numFmtId="0" fontId="0" fillId="0" borderId="0" xfId="0" applyAlignment="1">
      <alignment wrapText="1"/>
    </xf>
    <xf numFmtId="0" fontId="53" fillId="0" borderId="0" xfId="0" applyFont="1" applyAlignment="1">
      <alignment/>
    </xf>
    <xf numFmtId="0" fontId="54" fillId="0" borderId="0" xfId="0" applyFont="1" applyAlignment="1">
      <alignment/>
    </xf>
    <xf numFmtId="0" fontId="55" fillId="0" borderId="0" xfId="0" applyFont="1" applyBorder="1" applyAlignment="1">
      <alignment vertical="top" wrapText="1"/>
    </xf>
    <xf numFmtId="0" fontId="50" fillId="0" borderId="0" xfId="0" applyFont="1" applyBorder="1" applyAlignment="1">
      <alignment/>
    </xf>
    <xf numFmtId="0" fontId="56" fillId="0" borderId="10" xfId="0" applyFont="1" applyBorder="1" applyAlignment="1">
      <alignment vertical="center" wrapText="1"/>
    </xf>
    <xf numFmtId="0" fontId="56" fillId="0" borderId="11" xfId="0" applyFont="1" applyBorder="1" applyAlignment="1">
      <alignment vertical="center" wrapText="1"/>
    </xf>
    <xf numFmtId="0" fontId="56" fillId="0" borderId="12" xfId="0" applyFont="1" applyBorder="1" applyAlignment="1">
      <alignment vertical="center" wrapText="1"/>
    </xf>
    <xf numFmtId="0" fontId="56" fillId="0" borderId="0" xfId="0" applyFont="1" applyAlignment="1">
      <alignment/>
    </xf>
    <xf numFmtId="0" fontId="50" fillId="0" borderId="13" xfId="0" applyFont="1" applyBorder="1" applyAlignment="1">
      <alignment vertical="center" wrapText="1"/>
    </xf>
    <xf numFmtId="0" fontId="50" fillId="2" borderId="13" xfId="15" applyFont="1" applyBorder="1" applyAlignment="1">
      <alignment vertical="center" wrapText="1"/>
    </xf>
    <xf numFmtId="0" fontId="40" fillId="0" borderId="0" xfId="52" applyAlignment="1">
      <alignment/>
    </xf>
    <xf numFmtId="0" fontId="0" fillId="0" borderId="0" xfId="0" applyAlignment="1">
      <alignment/>
    </xf>
    <xf numFmtId="0" fontId="46" fillId="0" borderId="0" xfId="0" applyFont="1" applyAlignment="1">
      <alignment/>
    </xf>
    <xf numFmtId="0" fontId="0" fillId="0" borderId="14" xfId="0" applyBorder="1" applyAlignment="1">
      <alignment wrapText="1"/>
    </xf>
    <xf numFmtId="164" fontId="0" fillId="0" borderId="14" xfId="42" applyNumberFormat="1" applyFont="1" applyBorder="1" applyAlignment="1">
      <alignment/>
    </xf>
    <xf numFmtId="164" fontId="0" fillId="0" borderId="0" xfId="42" applyNumberFormat="1" applyFont="1" applyBorder="1" applyAlignment="1">
      <alignment/>
    </xf>
    <xf numFmtId="0" fontId="0" fillId="0" borderId="15" xfId="0" applyBorder="1" applyAlignment="1">
      <alignment wrapText="1"/>
    </xf>
    <xf numFmtId="9" fontId="0" fillId="0" borderId="14" xfId="59" applyFont="1" applyBorder="1" applyAlignment="1">
      <alignment/>
    </xf>
    <xf numFmtId="9" fontId="0" fillId="0" borderId="0" xfId="59" applyFont="1" applyBorder="1" applyAlignment="1">
      <alignment/>
    </xf>
    <xf numFmtId="9" fontId="0" fillId="0" borderId="15" xfId="59" applyFont="1" applyBorder="1" applyAlignment="1">
      <alignment/>
    </xf>
    <xf numFmtId="0" fontId="0" fillId="0" borderId="16" xfId="0" applyBorder="1" applyAlignment="1">
      <alignment wrapText="1"/>
    </xf>
    <xf numFmtId="164" fontId="0" fillId="0" borderId="17" xfId="42" applyNumberFormat="1" applyFont="1" applyBorder="1" applyAlignment="1">
      <alignment/>
    </xf>
    <xf numFmtId="164" fontId="0" fillId="0" borderId="18" xfId="42" applyNumberFormat="1" applyFont="1" applyBorder="1" applyAlignment="1">
      <alignment/>
    </xf>
    <xf numFmtId="164" fontId="0" fillId="0" borderId="19" xfId="42" applyNumberFormat="1" applyFont="1" applyBorder="1" applyAlignment="1">
      <alignment/>
    </xf>
    <xf numFmtId="9" fontId="0" fillId="0" borderId="17" xfId="59" applyFont="1" applyBorder="1" applyAlignment="1">
      <alignment/>
    </xf>
    <xf numFmtId="9" fontId="0" fillId="0" borderId="18" xfId="59" applyFont="1" applyBorder="1" applyAlignment="1">
      <alignment/>
    </xf>
    <xf numFmtId="9" fontId="0" fillId="0" borderId="19" xfId="59" applyFont="1" applyBorder="1" applyAlignment="1">
      <alignment/>
    </xf>
    <xf numFmtId="0" fontId="0" fillId="0" borderId="20" xfId="0" applyBorder="1" applyAlignment="1">
      <alignment wrapText="1"/>
    </xf>
    <xf numFmtId="0" fontId="0" fillId="0" borderId="21" xfId="0" applyBorder="1" applyAlignment="1">
      <alignment wrapText="1"/>
    </xf>
    <xf numFmtId="0" fontId="46" fillId="0" borderId="22" xfId="0" applyFont="1" applyBorder="1" applyAlignment="1">
      <alignment wrapText="1"/>
    </xf>
    <xf numFmtId="164" fontId="46" fillId="0" borderId="22" xfId="42" applyNumberFormat="1" applyFont="1" applyBorder="1" applyAlignment="1">
      <alignment/>
    </xf>
    <xf numFmtId="164" fontId="46" fillId="0" borderId="23" xfId="42" applyNumberFormat="1" applyFont="1" applyBorder="1" applyAlignment="1">
      <alignment/>
    </xf>
    <xf numFmtId="164" fontId="46" fillId="0" borderId="24" xfId="42" applyNumberFormat="1" applyFont="1" applyBorder="1" applyAlignment="1">
      <alignment/>
    </xf>
    <xf numFmtId="9" fontId="46" fillId="0" borderId="22" xfId="59" applyFont="1" applyBorder="1" applyAlignment="1">
      <alignment/>
    </xf>
    <xf numFmtId="9" fontId="46" fillId="0" borderId="23" xfId="59" applyFont="1" applyBorder="1" applyAlignment="1">
      <alignment/>
    </xf>
    <xf numFmtId="9" fontId="46" fillId="0" borderId="24" xfId="59" applyFont="1" applyBorder="1" applyAlignment="1">
      <alignment/>
    </xf>
    <xf numFmtId="0" fontId="0" fillId="0" borderId="25" xfId="0" applyBorder="1" applyAlignment="1">
      <alignment wrapText="1"/>
    </xf>
    <xf numFmtId="0" fontId="46" fillId="0" borderId="26" xfId="0" applyFont="1" applyBorder="1" applyAlignment="1">
      <alignment wrapText="1"/>
    </xf>
    <xf numFmtId="0" fontId="56" fillId="0" borderId="27" xfId="0" applyFont="1" applyBorder="1" applyAlignment="1">
      <alignment vertical="center"/>
    </xf>
    <xf numFmtId="0" fontId="56" fillId="0" borderId="28" xfId="0" applyFont="1" applyBorder="1" applyAlignment="1">
      <alignment vertical="center"/>
    </xf>
    <xf numFmtId="0" fontId="50" fillId="2" borderId="29" xfId="15" applyFont="1" applyBorder="1" applyAlignment="1">
      <alignment vertical="center" wrapText="1"/>
    </xf>
    <xf numFmtId="0" fontId="50" fillId="0" borderId="29" xfId="0" applyFont="1" applyBorder="1" applyAlignment="1">
      <alignment vertical="center" wrapText="1"/>
    </xf>
    <xf numFmtId="0" fontId="50" fillId="2" borderId="30" xfId="15" applyFont="1" applyBorder="1" applyAlignment="1">
      <alignment vertical="center" wrapText="1"/>
    </xf>
    <xf numFmtId="0" fontId="50" fillId="2" borderId="31" xfId="15" applyFont="1" applyBorder="1" applyAlignment="1">
      <alignment vertical="center" wrapText="1"/>
    </xf>
    <xf numFmtId="9" fontId="0" fillId="0" borderId="0" xfId="0" applyNumberFormat="1" applyAlignment="1">
      <alignment/>
    </xf>
    <xf numFmtId="164" fontId="0" fillId="0" borderId="0" xfId="42" applyNumberFormat="1" applyFont="1" applyFill="1" applyBorder="1" applyAlignment="1">
      <alignment/>
    </xf>
    <xf numFmtId="164" fontId="0" fillId="0" borderId="15" xfId="42" applyNumberFormat="1" applyFont="1" applyFill="1" applyBorder="1" applyAlignment="1">
      <alignment/>
    </xf>
    <xf numFmtId="164" fontId="46" fillId="0" borderId="23" xfId="42" applyNumberFormat="1" applyFont="1" applyFill="1" applyBorder="1" applyAlignment="1">
      <alignment/>
    </xf>
    <xf numFmtId="164" fontId="46" fillId="0" borderId="24" xfId="42" applyNumberFormat="1" applyFont="1" applyFill="1" applyBorder="1" applyAlignment="1">
      <alignment/>
    </xf>
    <xf numFmtId="9" fontId="0" fillId="0" borderId="0" xfId="59" applyFont="1" applyFill="1" applyBorder="1" applyAlignment="1">
      <alignment/>
    </xf>
    <xf numFmtId="0" fontId="57" fillId="0" borderId="0" xfId="0" applyFont="1" applyAlignment="1">
      <alignment horizontal="left" wrapText="1"/>
    </xf>
    <xf numFmtId="0" fontId="56" fillId="33" borderId="32" xfId="0" applyFont="1" applyFill="1" applyBorder="1" applyAlignment="1">
      <alignment horizontal="left" vertical="center" wrapText="1"/>
    </xf>
    <xf numFmtId="0" fontId="56" fillId="33" borderId="33" xfId="0" applyFont="1" applyFill="1" applyBorder="1" applyAlignment="1">
      <alignment horizontal="left" vertical="center" wrapText="1"/>
    </xf>
    <xf numFmtId="0" fontId="56" fillId="33" borderId="34" xfId="0" applyFont="1" applyFill="1" applyBorder="1" applyAlignment="1">
      <alignment horizontal="left" vertical="center" wrapText="1"/>
    </xf>
    <xf numFmtId="0" fontId="56" fillId="33" borderId="35" xfId="0" applyFont="1" applyFill="1" applyBorder="1" applyAlignment="1">
      <alignment horizontal="left" vertical="center" wrapText="1"/>
    </xf>
    <xf numFmtId="0" fontId="50" fillId="0" borderId="27" xfId="0" applyFont="1" applyBorder="1" applyAlignment="1">
      <alignment horizontal="left" vertical="top" wrapText="1"/>
    </xf>
    <xf numFmtId="0" fontId="50" fillId="0" borderId="36" xfId="0" applyFont="1" applyBorder="1" applyAlignment="1">
      <alignment horizontal="left" vertical="top" wrapText="1"/>
    </xf>
    <xf numFmtId="0" fontId="50" fillId="0" borderId="28" xfId="0" applyFont="1" applyBorder="1" applyAlignment="1">
      <alignment horizontal="left" vertical="top" wrapText="1"/>
    </xf>
    <xf numFmtId="0" fontId="50" fillId="0" borderId="30" xfId="0" applyFont="1" applyBorder="1" applyAlignment="1">
      <alignment horizontal="left" vertical="top" wrapText="1"/>
    </xf>
    <xf numFmtId="0" fontId="50" fillId="0" borderId="37" xfId="0" applyFont="1" applyBorder="1" applyAlignment="1">
      <alignment horizontal="left" vertical="top" wrapText="1"/>
    </xf>
    <xf numFmtId="0" fontId="50" fillId="0" borderId="31" xfId="0" applyFont="1" applyBorder="1" applyAlignment="1">
      <alignment horizontal="left" vertical="top" wrapText="1"/>
    </xf>
    <xf numFmtId="0" fontId="50" fillId="0" borderId="27" xfId="0" applyFont="1" applyBorder="1" applyAlignment="1">
      <alignment horizontal="left" vertical="center" wrapText="1"/>
    </xf>
    <xf numFmtId="0" fontId="50" fillId="0" borderId="36" xfId="0" applyFont="1" applyBorder="1" applyAlignment="1">
      <alignment horizontal="left" vertical="center" wrapText="1"/>
    </xf>
    <xf numFmtId="0" fontId="50" fillId="0" borderId="28" xfId="0" applyFont="1" applyBorder="1" applyAlignment="1">
      <alignment horizontal="left" vertical="center" wrapText="1"/>
    </xf>
    <xf numFmtId="0" fontId="50" fillId="0" borderId="30" xfId="0" applyFont="1" applyBorder="1" applyAlignment="1">
      <alignment horizontal="left" vertical="center" wrapText="1"/>
    </xf>
    <xf numFmtId="0" fontId="50" fillId="0" borderId="37" xfId="0" applyFont="1" applyBorder="1" applyAlignment="1">
      <alignment horizontal="left" vertical="center" wrapText="1"/>
    </xf>
    <xf numFmtId="0" fontId="50" fillId="0" borderId="31" xfId="0" applyFont="1" applyBorder="1" applyAlignment="1">
      <alignment horizontal="left" vertical="center" wrapText="1"/>
    </xf>
    <xf numFmtId="0" fontId="55" fillId="0" borderId="0" xfId="0" applyFont="1" applyBorder="1" applyAlignment="1">
      <alignment horizontal="left" vertical="top" wrapText="1"/>
    </xf>
    <xf numFmtId="0" fontId="50" fillId="0" borderId="29" xfId="0" applyFont="1" applyBorder="1" applyAlignment="1">
      <alignment horizontal="left" vertical="top" wrapText="1"/>
    </xf>
    <xf numFmtId="0" fontId="50" fillId="0" borderId="0" xfId="0" applyFont="1" applyBorder="1" applyAlignment="1">
      <alignment horizontal="left" vertical="top" wrapText="1"/>
    </xf>
    <xf numFmtId="0" fontId="50" fillId="0" borderId="13" xfId="0" applyFont="1" applyBorder="1" applyAlignment="1">
      <alignment horizontal="left" vertical="top" wrapText="1"/>
    </xf>
    <xf numFmtId="0" fontId="50" fillId="0" borderId="38" xfId="0" applyFont="1" applyBorder="1" applyAlignment="1">
      <alignment horizontal="left" vertical="center" wrapText="1"/>
    </xf>
    <xf numFmtId="0" fontId="50" fillId="0" borderId="39" xfId="0" applyFont="1" applyBorder="1" applyAlignment="1">
      <alignment horizontal="left" vertical="center" wrapText="1"/>
    </xf>
    <xf numFmtId="0" fontId="50" fillId="0" borderId="40" xfId="0" applyFont="1" applyBorder="1" applyAlignment="1">
      <alignment horizontal="left" vertical="center" wrapText="1"/>
    </xf>
    <xf numFmtId="0" fontId="50" fillId="0" borderId="29" xfId="0" applyFont="1" applyBorder="1" applyAlignment="1">
      <alignment horizontal="left" vertical="center" wrapText="1"/>
    </xf>
    <xf numFmtId="0" fontId="50" fillId="0" borderId="0" xfId="0" applyFont="1" applyBorder="1" applyAlignment="1">
      <alignment horizontal="left" vertical="center" wrapText="1"/>
    </xf>
    <xf numFmtId="0" fontId="50" fillId="0" borderId="13" xfId="0" applyFont="1" applyBorder="1" applyAlignment="1">
      <alignment horizontal="left" vertical="center" wrapText="1"/>
    </xf>
    <xf numFmtId="0" fontId="0" fillId="0" borderId="16"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46" fillId="0" borderId="22" xfId="0" applyFont="1" applyBorder="1" applyAlignment="1">
      <alignment horizontal="center" wrapText="1"/>
    </xf>
    <xf numFmtId="0" fontId="46" fillId="0" borderId="23" xfId="0" applyFont="1" applyBorder="1" applyAlignment="1">
      <alignment horizontal="center"/>
    </xf>
    <xf numFmtId="0" fontId="46" fillId="0" borderId="24" xfId="0" applyFont="1" applyBorder="1" applyAlignment="1">
      <alignment horizontal="center"/>
    </xf>
    <xf numFmtId="0" fontId="0" fillId="0" borderId="41" xfId="0" applyBorder="1" applyAlignment="1">
      <alignment horizontal="center" wrapText="1"/>
    </xf>
    <xf numFmtId="0" fontId="0" fillId="0" borderId="42" xfId="0"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5"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8</xdr:row>
      <xdr:rowOff>161925</xdr:rowOff>
    </xdr:from>
    <xdr:to>
      <xdr:col>8</xdr:col>
      <xdr:colOff>66675</xdr:colOff>
      <xdr:row>23</xdr:row>
      <xdr:rowOff>76200</xdr:rowOff>
    </xdr:to>
    <xdr:sp>
      <xdr:nvSpPr>
        <xdr:cNvPr id="1" name="Rectangle 2"/>
        <xdr:cNvSpPr>
          <a:spLocks/>
        </xdr:cNvSpPr>
      </xdr:nvSpPr>
      <xdr:spPr>
        <a:xfrm>
          <a:off x="114300" y="1609725"/>
          <a:ext cx="8582025" cy="4181475"/>
        </a:xfrm>
        <a:prstGeom prst="rect">
          <a:avLst/>
        </a:prstGeom>
        <a:noFill/>
        <a:ln w="19050" cmpd="sng">
          <a:solidFill>
            <a:srgbClr val="00B09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47625</xdr:colOff>
      <xdr:row>0</xdr:row>
      <xdr:rowOff>114300</xdr:rowOff>
    </xdr:from>
    <xdr:to>
      <xdr:col>1</xdr:col>
      <xdr:colOff>2771775</xdr:colOff>
      <xdr:row>8</xdr:row>
      <xdr:rowOff>66675</xdr:rowOff>
    </xdr:to>
    <xdr:pic>
      <xdr:nvPicPr>
        <xdr:cNvPr id="2" name="Picture 3" descr="\\colhpafil004\Colindale_Data\HQ Group and LARS\Group Data\Design\Branding and logos\PHE logos with strapline\Small without Old French text\PHE small logo for A4.jpg"/>
        <xdr:cNvPicPr preferRelativeResize="1">
          <a:picLocks noChangeAspect="1"/>
        </xdr:cNvPicPr>
      </xdr:nvPicPr>
      <xdr:blipFill>
        <a:blip r:embed="rId1"/>
        <a:srcRect l="9074" t="12614"/>
        <a:stretch>
          <a:fillRect/>
        </a:stretch>
      </xdr:blipFill>
      <xdr:spPr>
        <a:xfrm>
          <a:off x="47625" y="114300"/>
          <a:ext cx="2952750" cy="1400175"/>
        </a:xfrm>
        <a:prstGeom prst="rect">
          <a:avLst/>
        </a:prstGeom>
        <a:noFill/>
        <a:ln w="9525" cmpd="sng">
          <a:noFill/>
        </a:ln>
      </xdr:spPr>
    </xdr:pic>
    <xdr:clientData/>
  </xdr:twoCellAnchor>
  <xdr:twoCellAnchor editAs="oneCell">
    <xdr:from>
      <xdr:col>1</xdr:col>
      <xdr:colOff>2705100</xdr:colOff>
      <xdr:row>1</xdr:row>
      <xdr:rowOff>85725</xdr:rowOff>
    </xdr:from>
    <xdr:to>
      <xdr:col>2</xdr:col>
      <xdr:colOff>1228725</xdr:colOff>
      <xdr:row>4</xdr:row>
      <xdr:rowOff>171450</xdr:rowOff>
    </xdr:to>
    <xdr:pic>
      <xdr:nvPicPr>
        <xdr:cNvPr id="3" name="Picture 3" descr="CRUK_Pos_RGB_4.png"/>
        <xdr:cNvPicPr preferRelativeResize="1">
          <a:picLocks noChangeAspect="1"/>
        </xdr:cNvPicPr>
      </xdr:nvPicPr>
      <xdr:blipFill>
        <a:blip r:embed="rId2"/>
        <a:srcRect l="6402" t="12921" r="6097" b="12908"/>
        <a:stretch>
          <a:fillRect/>
        </a:stretch>
      </xdr:blipFill>
      <xdr:spPr>
        <a:xfrm>
          <a:off x="2933700" y="266700"/>
          <a:ext cx="157162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123825</xdr:rowOff>
    </xdr:from>
    <xdr:to>
      <xdr:col>17</xdr:col>
      <xdr:colOff>57150</xdr:colOff>
      <xdr:row>57</xdr:row>
      <xdr:rowOff>47625</xdr:rowOff>
    </xdr:to>
    <xdr:sp>
      <xdr:nvSpPr>
        <xdr:cNvPr id="1" name="TextBox 2"/>
        <xdr:cNvSpPr txBox="1">
          <a:spLocks noChangeArrowheads="1"/>
        </xdr:cNvSpPr>
      </xdr:nvSpPr>
      <xdr:spPr>
        <a:xfrm>
          <a:off x="95250" y="123825"/>
          <a:ext cx="10325100" cy="10839450"/>
        </a:xfrm>
        <a:prstGeom prst="rect">
          <a:avLst/>
        </a:prstGeom>
        <a:solidFill>
          <a:srgbClr val="FFFFFF"/>
        </a:solidFill>
        <a:ln w="19050" cmpd="sng">
          <a:solidFill>
            <a:srgbClr val="00B092"/>
          </a:solidFill>
          <a:headEnd type="none"/>
          <a:tailEnd type="none"/>
        </a:ln>
      </xdr:spPr>
      <xdr:txBody>
        <a:bodyPr vertOverflow="clip" wrap="square"/>
        <a:p>
          <a:pPr algn="l">
            <a:defRPr/>
          </a:pPr>
          <a:r>
            <a:rPr lang="en-US" cap="none" sz="1400" b="1" i="0" u="none" baseline="0">
              <a:solidFill>
                <a:srgbClr val="800080"/>
              </a:solidFill>
              <a:latin typeface="Arial"/>
              <a:ea typeface="Arial"/>
              <a:cs typeface="Arial"/>
            </a:rPr>
            <a:t>Background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Improving cancer survival is a key challenge identified in Improving Outcomes: A Strategy for Cancer. Cancer survival estimates in the UK currently fall below those in many European countries. The survival difference in the first 12 months after diagnosis has been partly attributed to later stage at diagnosis. The National Awareness and Early Diagnosis Initiative (NAEDI) coordinated and provided support to activities and research that promoted the earlier diagnosis of cancer and thereby improved survival rates and reduced cancer mortality. Early diagnosis research remains a focus with the publication of Achieving World-Class Cancer Outcomes: A Strategy for England 2015-2020. Understanding the Routes taken by patients to their cancer diagnoses and the impact of different Routes on patient survival will inform targeted implementation of awareness and early diagnosis initiatives and enable assessment of their success.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Routes to Diagnosis uses routinely collected data sources to work backwards through patient pathways to examine the sequence of events that led to a cancer diagnosis. The methodology categorises patients into one of eight Routes (see information tab for the description of each Route). This spreadsheet contains breakdowns of Routes for the 8 cancers included in the standard Routes by Diagnosis</a:t>
          </a:r>
          <a:r>
            <a:rPr lang="en-US" cap="none" sz="1200" b="0" i="0" u="none" baseline="0">
              <a:solidFill>
                <a:srgbClr val="000000"/>
              </a:solidFill>
              <a:latin typeface="Arial"/>
              <a:ea typeface="Arial"/>
              <a:cs typeface="Arial"/>
            </a:rPr>
            <a:t> stage output</a:t>
          </a:r>
          <a:r>
            <a:rPr lang="en-US" cap="none" sz="1200" b="0" i="0" u="none" baseline="0">
              <a:solidFill>
                <a:srgbClr val="000000"/>
              </a:solidFill>
              <a:latin typeface="Arial"/>
              <a:ea typeface="Arial"/>
              <a:cs typeface="Arial"/>
            </a:rPr>
            <a:t>, as well as for "all malignant neoplasms excluding Non-Melanoma Skin Cancer (NMSC)".
</a:t>
          </a:r>
          <a:r>
            <a:rPr lang="en-US" cap="none" sz="1200" b="1" i="0" u="none" baseline="0">
              <a:solidFill>
                <a:srgbClr val="000000"/>
              </a:solidFill>
              <a:latin typeface="Arial"/>
              <a:ea typeface="Arial"/>
              <a:cs typeface="Arial"/>
            </a:rPr>
            <a:t>
</a:t>
          </a:r>
          <a:r>
            <a:rPr lang="en-US" cap="none" sz="1400" b="1" i="0" u="none" baseline="0">
              <a:solidFill>
                <a:srgbClr val="800080"/>
              </a:solidFill>
              <a:latin typeface="Arial"/>
              <a:ea typeface="Arial"/>
              <a:cs typeface="Arial"/>
            </a:rPr>
            <a:t>Methods</a:t>
          </a:r>
          <a:r>
            <a:rPr lang="en-US" cap="none" sz="1200" b="1" i="0" u="none" baseline="0">
              <a:solidFill>
                <a:srgbClr val="80008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Routes to Diagnosis methodology is described in detail in the British Journal of Cancer article “Routes to Diagnosis for cancer - Determining the patient journey using multiple routine datasets” (Br J Cancer, Volume 107, Number 8). A brief summary is provided below to aid interpretation of the results presented in this spreadsheet.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All newly diagnosed malignant cancers excluding NMSC, diagnosed between 2015 and 2016 in residents of England were extracted from the Cancer Analysis System (CAS). These records were linked at patient level to Admitted Patient Care (Inpatient) and Outpatient Hospital Episode Statistics (HES) datasets; the National Cancer Waiting Times (CWT) Monitoring Dataset; national breast screening data and national bowel cancer screening data. The CAS provided screening identification for cervical cancers. It is known that the identification of screening as a Route for cervical cancers is not complete, and a national dataset of screen detected tumours for cervical cancer is not currently available.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Firstly, HES data were used to categorise the Route for each cancer individually. Screening and CWT data were then examined with the Route assignment potentially changing to either a Screen Detected or Two Week Wait (TWW) Route.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For patients with HES activity, a specific inpatient or outpatient episode was identified in HES as the end-point of the Route by its proximity to the date of diagnosis. The end-point was assumed to be the clinical care event that led most immediately to diagnosis. From this episode HES data were examined to work backwards through the hospital journey to identity a start-point of the Route: the initial referral into secondary care. The characteristics of this start-point enabled an initial Route to be assigned.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For cases with no HES activity in the six months prior to date of diagnosis, the Route was classified as Unknown or Death Certificate Only (DCO).
</a:t>
          </a:r>
          <a:r>
            <a:rPr lang="en-US" cap="none" sz="1200" b="0" i="0" u="none" baseline="0">
              <a:solidFill>
                <a:srgbClr val="000000"/>
              </a:solidFill>
              <a:latin typeface="Arial"/>
              <a:ea typeface="Arial"/>
              <a:cs typeface="Arial"/>
            </a:rPr>
            <a:t>After Routes were allocated to each case from the HES data, screening and CWT data were examined. Where a case could be linked to a two week wait urgent referral for suspected cancer it was classified as a TWW Route, unless the Route categorised using HES data was an Emergency Presentation with an admission date within 28 days prior to the decision to treat date. Where the case could be linked to a screening event it was classified as a Screen Detected Route. If both screening data and TWW data were available for a patient then a Screen Detected Route took priority over a TWW.
</a:t>
          </a:r>
          <a:r>
            <a:rPr lang="en-US" cap="none" sz="1200" b="0" i="0" u="none" baseline="0">
              <a:solidFill>
                <a:srgbClr val="000000"/>
              </a:solidFill>
              <a:latin typeface="Arial"/>
              <a:ea typeface="Arial"/>
              <a:cs typeface="Arial"/>
            </a:rPr>
            <a:t>
</a:t>
          </a:r>
          <a:r>
            <a:rPr lang="en-US" cap="none" sz="1400" b="1" i="0" u="none" baseline="0">
              <a:solidFill>
                <a:srgbClr val="800080"/>
              </a:solidFill>
              <a:latin typeface="Arial"/>
              <a:ea typeface="Arial"/>
              <a:cs typeface="Arial"/>
            </a:rPr>
            <a:t>Data Sources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This work uses data provided by patents and collected by the NHS as part of their care and support. In particular: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Cancer Waiting Times</a:t>
          </a:r>
          <a:r>
            <a:rPr lang="en-US" cap="none" sz="1200" b="0" i="0" u="none" baseline="0">
              <a:solidFill>
                <a:srgbClr val="000000"/>
              </a:solidFill>
              <a:latin typeface="Arial"/>
              <a:ea typeface="Arial"/>
              <a:cs typeface="Arial"/>
            </a:rPr>
            <a:t> (CWT) data are provided by NHS England</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Hospital episode Statistics are provided by NHS Digital. Hospital Episode Statistics, NHS Digital. Copyright © 2017, re-used with the permission of NHS Digital. All rights reserved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Colorectal Cancer Screening Data are provided by the NHS Bowel Cancer Screening Programme (BCSP)</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Breast Cancer Screening Data are processed by PHEs Screening Histories Information Manager (SHIM) system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Data for this project is based on patient-level information collected by the NHS, as part of the care and support of cancer patients. The data is collated, maintained and quality assured by the National Cancer Registration and Analysis Service, which is part of Public Health England (PHE).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crasenquiries@phe.gov.uk" TargetMode="External" /><Relationship Id="rId2" Type="http://schemas.openxmlformats.org/officeDocument/2006/relationships/hyperlink" Target="http://www.nature.com/bjc/journal/v107/n8/abs/bjc2012408a.html" TargetMode="External" /><Relationship Id="rId3" Type="http://schemas.openxmlformats.org/officeDocument/2006/relationships/hyperlink" Target="http://www.ncin.org.uk/item?rid=3814" TargetMode="External" /><Relationship Id="rId4" Type="http://schemas.openxmlformats.org/officeDocument/2006/relationships/hyperlink" Target="http://www.ncin.org.uk/view?rid=3815" TargetMode="External" /><Relationship Id="rId5" Type="http://schemas.openxmlformats.org/officeDocument/2006/relationships/hyperlink" Target="http://www.ncin.org.uk/view?rid=3593"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extcontents1"/>
  <dimension ref="B5:H24"/>
  <sheetViews>
    <sheetView showGridLines="0" zoomScalePageLayoutView="0" workbookViewId="0" topLeftCell="A1">
      <selection activeCell="B29" sqref="B29"/>
    </sheetView>
  </sheetViews>
  <sheetFormatPr defaultColWidth="9.140625" defaultRowHeight="15"/>
  <cols>
    <col min="1" max="1" width="3.421875" style="1" customWidth="1"/>
    <col min="2" max="2" width="45.7109375" style="1" bestFit="1" customWidth="1"/>
    <col min="3" max="3" width="18.57421875" style="1" customWidth="1"/>
    <col min="4" max="4" width="25.140625" style="1" bestFit="1" customWidth="1"/>
    <col min="5" max="16384" width="9.140625" style="1" customWidth="1"/>
  </cols>
  <sheetData>
    <row r="1" ht="14.25"/>
    <row r="2" ht="14.25"/>
    <row r="3" ht="14.25"/>
    <row r="4" ht="14.25"/>
    <row r="5" ht="14.25" customHeight="1">
      <c r="E5" s="11"/>
    </row>
    <row r="6" ht="14.25"/>
    <row r="7" ht="14.25"/>
    <row r="8" ht="14.25"/>
    <row r="9" ht="14.25"/>
    <row r="10" ht="26.25">
      <c r="B10" s="11" t="s">
        <v>67</v>
      </c>
    </row>
    <row r="11" ht="14.25">
      <c r="B11" s="7" t="s">
        <v>64</v>
      </c>
    </row>
    <row r="13" spans="2:8" ht="114" customHeight="1">
      <c r="B13" s="61" t="s">
        <v>73</v>
      </c>
      <c r="C13" s="61"/>
      <c r="D13" s="61"/>
      <c r="E13" s="61"/>
      <c r="F13" s="61"/>
      <c r="G13" s="61"/>
      <c r="H13" s="61"/>
    </row>
    <row r="14" ht="15.75">
      <c r="B14" s="2"/>
    </row>
    <row r="15" ht="15.75">
      <c r="B15" s="2"/>
    </row>
    <row r="16" ht="15">
      <c r="B16" s="3" t="s">
        <v>32</v>
      </c>
    </row>
    <row r="17" ht="15">
      <c r="B17" s="6" t="s">
        <v>68</v>
      </c>
    </row>
    <row r="18" ht="15">
      <c r="B18" s="6" t="s">
        <v>14</v>
      </c>
    </row>
    <row r="19" spans="2:3" ht="15">
      <c r="B19" s="6" t="s">
        <v>37</v>
      </c>
      <c r="C19" s="6"/>
    </row>
    <row r="20" ht="15">
      <c r="B20" s="8" t="s">
        <v>54</v>
      </c>
    </row>
    <row r="21" ht="15.75">
      <c r="B21" s="2"/>
    </row>
    <row r="22" ht="15">
      <c r="B22" s="5" t="s">
        <v>22</v>
      </c>
    </row>
    <row r="23" ht="15">
      <c r="B23" s="21" t="s">
        <v>53</v>
      </c>
    </row>
    <row r="24" ht="15">
      <c r="B24" s="5"/>
    </row>
  </sheetData>
  <sheetProtection/>
  <mergeCells count="1">
    <mergeCell ref="B13:H13"/>
  </mergeCells>
  <hyperlinks>
    <hyperlink ref="B23" r:id="rId1" display="ncrasenquiries@phe.gov.uk"/>
    <hyperlink ref="B18" r:id="rId2" display="Peer-reviewed paper in the British Journal of Cancer"/>
    <hyperlink ref="B20" r:id="rId3" display="Routes to Diagnosis 2006-2016 workbook 2.0a"/>
    <hyperlink ref="B17" r:id="rId4" display="Routes to Diagnosis, by stage  2006-2016 workbook"/>
    <hyperlink ref="B19" r:id="rId5" display="Technical document explaining how Routes are calculated"/>
  </hyperlinks>
  <printOptions/>
  <pageMargins left="0.7" right="0.7" top="0.75" bottom="0.75" header="0.3" footer="0.3"/>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codeName="textintro"/>
  <dimension ref="B2:D6"/>
  <sheetViews>
    <sheetView showGridLines="0" zoomScalePageLayoutView="0" workbookViewId="0" topLeftCell="A1">
      <selection activeCell="AA14" sqref="AA14"/>
    </sheetView>
  </sheetViews>
  <sheetFormatPr defaultColWidth="9.140625" defaultRowHeight="15"/>
  <cols>
    <col min="1" max="2" width="9.140625" style="9" customWidth="1"/>
    <col min="3" max="16384" width="9.140625" style="9" customWidth="1"/>
  </cols>
  <sheetData>
    <row r="2" ht="18.75">
      <c r="B2" s="4"/>
    </row>
    <row r="4" ht="15">
      <c r="B4" s="10"/>
    </row>
    <row r="6" ht="15.75">
      <c r="D6" s="5"/>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extinfo"/>
  <dimension ref="A2:N37"/>
  <sheetViews>
    <sheetView showGridLines="0" zoomScalePageLayoutView="0" workbookViewId="0" topLeftCell="A10">
      <selection activeCell="D24" sqref="D24"/>
    </sheetView>
  </sheetViews>
  <sheetFormatPr defaultColWidth="9.140625" defaultRowHeight="15"/>
  <cols>
    <col min="1" max="1" width="9.140625" style="5" customWidth="1"/>
    <col min="2" max="2" width="41.28125" style="5" customWidth="1"/>
    <col min="3" max="3" width="62.140625" style="5" customWidth="1"/>
    <col min="4" max="5" width="24.00390625" style="5" customWidth="1"/>
    <col min="6" max="6" width="24.00390625" style="5" bestFit="1" customWidth="1"/>
    <col min="7" max="7" width="24.00390625" style="5" customWidth="1"/>
    <col min="8" max="8" width="10.28125" style="5" customWidth="1"/>
    <col min="9" max="9" width="10.28125" style="5" bestFit="1" customWidth="1"/>
    <col min="10" max="10" width="11.57421875" style="5" customWidth="1"/>
    <col min="11" max="16384" width="9.140625" style="5" customWidth="1"/>
  </cols>
  <sheetData>
    <row r="2" spans="2:7" ht="18">
      <c r="B2" s="12" t="s">
        <v>23</v>
      </c>
      <c r="E2"/>
      <c r="F2"/>
      <c r="G2"/>
    </row>
    <row r="4" spans="2:14" ht="32.25" customHeight="1" thickBot="1">
      <c r="B4" s="13" t="s">
        <v>15</v>
      </c>
      <c r="C4" s="13" t="s">
        <v>16</v>
      </c>
      <c r="G4"/>
      <c r="H4"/>
      <c r="I4"/>
      <c r="J4"/>
      <c r="K4"/>
      <c r="L4"/>
      <c r="M4"/>
      <c r="N4"/>
    </row>
    <row r="5" spans="1:14" ht="31.5" customHeight="1" thickBot="1">
      <c r="A5" s="14"/>
      <c r="B5" s="15" t="s">
        <v>17</v>
      </c>
      <c r="C5" s="72" t="s">
        <v>18</v>
      </c>
      <c r="D5" s="73"/>
      <c r="E5" s="74"/>
      <c r="G5"/>
      <c r="H5"/>
      <c r="I5"/>
      <c r="J5"/>
      <c r="K5"/>
      <c r="L5"/>
      <c r="M5"/>
      <c r="N5"/>
    </row>
    <row r="6" spans="1:14" ht="31.5" customHeight="1" thickBot="1">
      <c r="A6" s="14"/>
      <c r="B6" s="16" t="s">
        <v>9</v>
      </c>
      <c r="C6" s="82" t="s">
        <v>48</v>
      </c>
      <c r="D6" s="83"/>
      <c r="E6" s="84"/>
      <c r="G6"/>
      <c r="H6"/>
      <c r="I6"/>
      <c r="J6"/>
      <c r="K6"/>
      <c r="L6"/>
      <c r="M6"/>
      <c r="N6"/>
    </row>
    <row r="7" spans="1:14" ht="31.5" customHeight="1" thickBot="1">
      <c r="A7" s="14"/>
      <c r="B7" s="17" t="s">
        <v>11</v>
      </c>
      <c r="C7" s="85" t="s">
        <v>19</v>
      </c>
      <c r="D7" s="86"/>
      <c r="E7" s="87"/>
      <c r="G7"/>
      <c r="H7"/>
      <c r="I7"/>
      <c r="J7"/>
      <c r="K7"/>
      <c r="L7"/>
      <c r="M7"/>
      <c r="N7"/>
    </row>
    <row r="8" spans="1:14" ht="31.5" customHeight="1" thickBot="1">
      <c r="A8" s="14"/>
      <c r="B8" s="16" t="s">
        <v>12</v>
      </c>
      <c r="C8" s="82" t="s">
        <v>49</v>
      </c>
      <c r="D8" s="83"/>
      <c r="E8" s="84"/>
      <c r="G8"/>
      <c r="H8"/>
      <c r="I8"/>
      <c r="J8"/>
      <c r="K8"/>
      <c r="L8"/>
      <c r="M8"/>
      <c r="N8"/>
    </row>
    <row r="9" spans="1:14" ht="31.5" customHeight="1" thickBot="1">
      <c r="A9" s="14"/>
      <c r="B9" s="17" t="s">
        <v>13</v>
      </c>
      <c r="C9" s="85" t="s">
        <v>20</v>
      </c>
      <c r="D9" s="86"/>
      <c r="E9" s="87"/>
      <c r="G9"/>
      <c r="H9"/>
      <c r="I9"/>
      <c r="J9"/>
      <c r="K9"/>
      <c r="L9"/>
      <c r="M9"/>
      <c r="N9"/>
    </row>
    <row r="10" spans="1:14" ht="31.5" customHeight="1" thickBot="1">
      <c r="A10" s="14"/>
      <c r="B10" s="16" t="s">
        <v>21</v>
      </c>
      <c r="C10" s="82" t="s">
        <v>50</v>
      </c>
      <c r="D10" s="83"/>
      <c r="E10" s="84"/>
      <c r="G10"/>
      <c r="H10"/>
      <c r="I10"/>
      <c r="J10"/>
      <c r="K10"/>
      <c r="L10"/>
      <c r="M10"/>
      <c r="N10"/>
    </row>
    <row r="11" spans="1:14" ht="31.5" customHeight="1" thickBot="1">
      <c r="A11" s="14"/>
      <c r="B11" s="17" t="s">
        <v>10</v>
      </c>
      <c r="C11" s="79" t="s">
        <v>51</v>
      </c>
      <c r="D11" s="80"/>
      <c r="E11" s="81"/>
      <c r="G11"/>
      <c r="H11"/>
      <c r="I11"/>
      <c r="J11"/>
      <c r="K11"/>
      <c r="L11"/>
      <c r="M11"/>
      <c r="N11"/>
    </row>
    <row r="12" spans="1:14" ht="31.5" customHeight="1" thickBot="1">
      <c r="A12" s="14"/>
      <c r="B12" s="16" t="s">
        <v>0</v>
      </c>
      <c r="C12" s="82" t="s">
        <v>52</v>
      </c>
      <c r="D12" s="83"/>
      <c r="E12" s="84"/>
      <c r="G12"/>
      <c r="H12"/>
      <c r="I12"/>
      <c r="J12"/>
      <c r="K12"/>
      <c r="L12"/>
      <c r="M12"/>
      <c r="N12"/>
    </row>
    <row r="14" spans="2:9" ht="32.25" customHeight="1" thickBot="1">
      <c r="B14" s="13" t="s">
        <v>46</v>
      </c>
      <c r="C14" s="78" t="s">
        <v>16</v>
      </c>
      <c r="D14" s="78"/>
      <c r="E14" s="78"/>
      <c r="F14" s="78"/>
      <c r="G14" s="78"/>
      <c r="H14" s="78"/>
      <c r="I14" s="78"/>
    </row>
    <row r="15" spans="2:9" ht="16.5" thickBot="1">
      <c r="B15" s="62" t="s">
        <v>36</v>
      </c>
      <c r="C15" s="72" t="s">
        <v>45</v>
      </c>
      <c r="D15" s="73"/>
      <c r="E15" s="74"/>
      <c r="F15"/>
      <c r="G15"/>
      <c r="H15"/>
      <c r="I15"/>
    </row>
    <row r="16" spans="2:9" ht="16.5" thickBot="1">
      <c r="B16" s="63"/>
      <c r="C16" s="75"/>
      <c r="D16" s="76"/>
      <c r="E16" s="77"/>
      <c r="F16"/>
      <c r="G16"/>
      <c r="H16"/>
      <c r="I16"/>
    </row>
    <row r="17" spans="2:9" ht="16.5" thickBot="1">
      <c r="B17" s="62" t="s">
        <v>3</v>
      </c>
      <c r="C17" s="72" t="s">
        <v>43</v>
      </c>
      <c r="D17" s="73"/>
      <c r="E17" s="74"/>
      <c r="F17"/>
      <c r="G17"/>
      <c r="H17"/>
      <c r="I17"/>
    </row>
    <row r="18" spans="2:9" ht="16.5" thickBot="1">
      <c r="B18" s="64"/>
      <c r="C18" s="75"/>
      <c r="D18" s="76"/>
      <c r="E18" s="77"/>
      <c r="F18"/>
      <c r="G18"/>
      <c r="H18"/>
      <c r="I18"/>
    </row>
    <row r="19" spans="2:9" ht="16.5" thickBot="1">
      <c r="B19" s="65" t="s">
        <v>34</v>
      </c>
      <c r="C19" s="72" t="s">
        <v>47</v>
      </c>
      <c r="D19" s="73"/>
      <c r="E19" s="74"/>
      <c r="F19"/>
      <c r="G19"/>
      <c r="H19"/>
      <c r="I19"/>
    </row>
    <row r="20" spans="2:9" ht="16.5" thickBot="1">
      <c r="B20" s="63"/>
      <c r="C20" s="75"/>
      <c r="D20" s="76"/>
      <c r="E20" s="77"/>
      <c r="F20"/>
      <c r="G20"/>
      <c r="H20"/>
      <c r="I20"/>
    </row>
    <row r="21" spans="2:9" ht="16.5" thickBot="1">
      <c r="B21" s="62" t="s">
        <v>35</v>
      </c>
      <c r="C21" s="66" t="s">
        <v>44</v>
      </c>
      <c r="D21" s="67"/>
      <c r="E21" s="68"/>
      <c r="F21"/>
      <c r="G21"/>
      <c r="H21"/>
      <c r="I21"/>
    </row>
    <row r="22" spans="2:9" ht="16.5" thickBot="1">
      <c r="B22" s="64"/>
      <c r="C22" s="69"/>
      <c r="D22" s="70"/>
      <c r="E22" s="71"/>
      <c r="F22"/>
      <c r="G22"/>
      <c r="H22"/>
      <c r="I22"/>
    </row>
    <row r="24" ht="18">
      <c r="B24" s="12" t="s">
        <v>31</v>
      </c>
    </row>
    <row r="25" ht="15.75">
      <c r="B25" s="18"/>
    </row>
    <row r="26" spans="2:4" ht="15.75">
      <c r="B26" s="18" t="s">
        <v>24</v>
      </c>
      <c r="D26" s="14"/>
    </row>
    <row r="27" spans="2:4" ht="16.5" thickBot="1">
      <c r="B27" s="18"/>
      <c r="D27" s="14"/>
    </row>
    <row r="28" spans="2:3" ht="15.75">
      <c r="B28" s="49" t="s">
        <v>29</v>
      </c>
      <c r="C28" s="50" t="s">
        <v>30</v>
      </c>
    </row>
    <row r="29" spans="2:3" ht="30">
      <c r="B29" s="51" t="s">
        <v>65</v>
      </c>
      <c r="C29" s="20" t="s">
        <v>66</v>
      </c>
    </row>
    <row r="30" spans="2:3" ht="15">
      <c r="B30" s="52" t="s">
        <v>5</v>
      </c>
      <c r="C30" s="19" t="s">
        <v>28</v>
      </c>
    </row>
    <row r="31" spans="2:3" ht="15">
      <c r="B31" s="51" t="s">
        <v>2</v>
      </c>
      <c r="C31" s="20" t="s">
        <v>26</v>
      </c>
    </row>
    <row r="32" spans="2:3" ht="15">
      <c r="B32" s="52" t="s">
        <v>4</v>
      </c>
      <c r="C32" s="19" t="s">
        <v>38</v>
      </c>
    </row>
    <row r="33" spans="2:3" ht="15">
      <c r="B33" s="51" t="s">
        <v>39</v>
      </c>
      <c r="C33" s="20" t="s">
        <v>40</v>
      </c>
    </row>
    <row r="34" spans="2:3" ht="15">
      <c r="B34" s="52" t="s">
        <v>6</v>
      </c>
      <c r="C34" s="19" t="s">
        <v>41</v>
      </c>
    </row>
    <row r="35" spans="2:3" ht="15">
      <c r="B35" s="51" t="s">
        <v>8</v>
      </c>
      <c r="C35" s="20" t="s">
        <v>25</v>
      </c>
    </row>
    <row r="36" spans="2:3" ht="15">
      <c r="B36" s="52" t="s">
        <v>7</v>
      </c>
      <c r="C36" s="19" t="s">
        <v>27</v>
      </c>
    </row>
    <row r="37" spans="2:3" ht="15.75" thickBot="1">
      <c r="B37" s="53" t="s">
        <v>1</v>
      </c>
      <c r="C37" s="54" t="s">
        <v>42</v>
      </c>
    </row>
  </sheetData>
  <sheetProtection/>
  <mergeCells count="17">
    <mergeCell ref="C14:I14"/>
    <mergeCell ref="C11:E11"/>
    <mergeCell ref="C12:E12"/>
    <mergeCell ref="C5:E5"/>
    <mergeCell ref="C6:E6"/>
    <mergeCell ref="C7:E7"/>
    <mergeCell ref="C8:E8"/>
    <mergeCell ref="C9:E9"/>
    <mergeCell ref="C10:E10"/>
    <mergeCell ref="B15:B16"/>
    <mergeCell ref="B17:B18"/>
    <mergeCell ref="B19:B20"/>
    <mergeCell ref="B21:B22"/>
    <mergeCell ref="C21:E22"/>
    <mergeCell ref="C19:E20"/>
    <mergeCell ref="C17:E18"/>
    <mergeCell ref="C15:E1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V53"/>
  <sheetViews>
    <sheetView tabSelected="1" zoomScalePageLayoutView="0" workbookViewId="0" topLeftCell="A1">
      <selection activeCell="V6" sqref="V6"/>
    </sheetView>
  </sheetViews>
  <sheetFormatPr defaultColWidth="9.140625" defaultRowHeight="15"/>
  <cols>
    <col min="1" max="1" width="25.7109375" style="0" customWidth="1"/>
    <col min="2" max="6" width="11.57421875" style="0" customWidth="1"/>
    <col min="7" max="7" width="15.7109375" style="22" customWidth="1"/>
    <col min="8" max="8" width="15.140625" style="0" customWidth="1"/>
  </cols>
  <sheetData>
    <row r="1" s="22" customFormat="1" ht="15">
      <c r="O1" s="55"/>
    </row>
    <row r="2" s="22" customFormat="1" ht="15">
      <c r="O2" s="55"/>
    </row>
    <row r="3" spans="1:20" ht="43.5" customHeight="1">
      <c r="A3" s="91" t="s">
        <v>72</v>
      </c>
      <c r="B3" s="92"/>
      <c r="C3" s="92"/>
      <c r="D3" s="92"/>
      <c r="E3" s="92"/>
      <c r="F3" s="92"/>
      <c r="G3" s="92"/>
      <c r="H3" s="92"/>
      <c r="I3" s="92"/>
      <c r="J3" s="92"/>
      <c r="K3" s="92"/>
      <c r="L3" s="92"/>
      <c r="M3" s="92"/>
      <c r="N3" s="92"/>
      <c r="O3" s="92"/>
      <c r="P3" s="92"/>
      <c r="Q3" s="92"/>
      <c r="R3" s="92"/>
      <c r="S3" s="92"/>
      <c r="T3" s="93"/>
    </row>
    <row r="4" spans="1:20" ht="30" customHeight="1">
      <c r="A4" s="94"/>
      <c r="B4" s="88" t="s">
        <v>62</v>
      </c>
      <c r="C4" s="89"/>
      <c r="D4" s="89"/>
      <c r="E4" s="89"/>
      <c r="F4" s="89"/>
      <c r="G4" s="89"/>
      <c r="H4" s="90"/>
      <c r="I4" s="88" t="s">
        <v>63</v>
      </c>
      <c r="J4" s="89"/>
      <c r="K4" s="89"/>
      <c r="L4" s="90"/>
      <c r="M4" s="88" t="s">
        <v>60</v>
      </c>
      <c r="N4" s="89"/>
      <c r="O4" s="89"/>
      <c r="P4" s="90"/>
      <c r="Q4" s="88" t="s">
        <v>59</v>
      </c>
      <c r="R4" s="89"/>
      <c r="S4" s="89"/>
      <c r="T4" s="90"/>
    </row>
    <row r="5" spans="1:20" ht="30">
      <c r="A5" s="95"/>
      <c r="B5" s="31">
        <v>1</v>
      </c>
      <c r="C5" s="38">
        <v>2</v>
      </c>
      <c r="D5" s="38">
        <v>3</v>
      </c>
      <c r="E5" s="38">
        <v>4</v>
      </c>
      <c r="F5" s="38" t="s">
        <v>0</v>
      </c>
      <c r="G5" s="38" t="s">
        <v>69</v>
      </c>
      <c r="H5" s="39" t="s">
        <v>70</v>
      </c>
      <c r="I5" s="31">
        <v>1</v>
      </c>
      <c r="J5" s="38">
        <v>2</v>
      </c>
      <c r="K5" s="38">
        <v>3</v>
      </c>
      <c r="L5" s="39">
        <v>4</v>
      </c>
      <c r="M5" s="31">
        <v>1</v>
      </c>
      <c r="N5" s="38">
        <v>2</v>
      </c>
      <c r="O5" s="38">
        <v>3</v>
      </c>
      <c r="P5" s="39">
        <v>4</v>
      </c>
      <c r="Q5" s="31">
        <v>1</v>
      </c>
      <c r="R5" s="38">
        <v>2</v>
      </c>
      <c r="S5" s="38">
        <v>3</v>
      </c>
      <c r="T5" s="39">
        <v>4</v>
      </c>
    </row>
    <row r="6" spans="1:20" s="23" customFormat="1" ht="30">
      <c r="A6" s="40" t="s">
        <v>61</v>
      </c>
      <c r="B6" s="41">
        <v>157331</v>
      </c>
      <c r="C6" s="42">
        <v>103124</v>
      </c>
      <c r="D6" s="42">
        <v>91100</v>
      </c>
      <c r="E6" s="42">
        <v>132090</v>
      </c>
      <c r="F6" s="42">
        <v>122794</v>
      </c>
      <c r="G6" s="42">
        <v>606439</v>
      </c>
      <c r="H6" s="43">
        <f>SUM(B6:E6)</f>
        <v>483645</v>
      </c>
      <c r="I6" s="44">
        <f>B6/$H6</f>
        <v>0.3253026496707296</v>
      </c>
      <c r="J6" s="45">
        <f>C6/$H6</f>
        <v>0.2132225082446836</v>
      </c>
      <c r="K6" s="45">
        <f>D6/$H6</f>
        <v>0.18836129805952714</v>
      </c>
      <c r="L6" s="46">
        <f>E6/$H6</f>
        <v>0.2731135440250597</v>
      </c>
      <c r="M6" s="44">
        <f>lci(B6,$H6,95)</f>
        <v>0.3239837100710027</v>
      </c>
      <c r="N6" s="45">
        <f>lci(C6,$H6,95)</f>
        <v>0.21207046568166285</v>
      </c>
      <c r="O6" s="45">
        <f>lci(D6,$H6,95)</f>
        <v>0.18726182473963768</v>
      </c>
      <c r="P6" s="46">
        <f>lci(E6,$H6,95)</f>
        <v>0.27185963894999465</v>
      </c>
      <c r="Q6" s="44">
        <f>uci(B6,$H6,95)</f>
        <v>0.3266243643941406</v>
      </c>
      <c r="R6" s="45">
        <f>uci(C6,$H6,95)</f>
        <v>0.21437910636053875</v>
      </c>
      <c r="S6" s="45">
        <f>uci(D6,$H6,95)</f>
        <v>0.18946572186058316</v>
      </c>
      <c r="T6" s="46">
        <f>uci(E6,$H6,95)</f>
        <v>0.27437105326456346</v>
      </c>
    </row>
    <row r="7" spans="1:20" ht="15">
      <c r="A7" s="24" t="s">
        <v>57</v>
      </c>
      <c r="B7" s="25">
        <v>20439</v>
      </c>
      <c r="C7" s="26">
        <v>8365</v>
      </c>
      <c r="D7" s="26">
        <v>2908</v>
      </c>
      <c r="E7" s="26">
        <v>749</v>
      </c>
      <c r="F7" s="26">
        <v>1347</v>
      </c>
      <c r="G7" s="56">
        <v>33808</v>
      </c>
      <c r="H7" s="57">
        <f aca="true" t="shared" si="0" ref="H7:H53">SUM(B7:E7)</f>
        <v>32461</v>
      </c>
      <c r="I7" s="28">
        <f aca="true" t="shared" si="1" ref="I7:I48">B7/$H7</f>
        <v>0.6296478851544931</v>
      </c>
      <c r="J7" s="29">
        <f aca="true" t="shared" si="2" ref="J7:J48">C7/$H7</f>
        <v>0.25769384800221806</v>
      </c>
      <c r="K7" s="29">
        <f aca="true" t="shared" si="3" ref="K7:K48">D7/$H7</f>
        <v>0.0895844243861865</v>
      </c>
      <c r="L7" s="30">
        <f aca="true" t="shared" si="4" ref="L7:L48">E7/$H7</f>
        <v>0.02307384245710237</v>
      </c>
      <c r="M7" s="28">
        <f aca="true" t="shared" si="5" ref="M7:M53">lci(B7,$H7,95)</f>
        <v>0.6243796388310442</v>
      </c>
      <c r="N7" s="29">
        <f aca="true" t="shared" si="6" ref="N7:N53">lci(C7,$H7,95)</f>
        <v>0.2529648649206484</v>
      </c>
      <c r="O7" s="29">
        <f aca="true" t="shared" si="7" ref="O7:O53">lci(D7,$H7,95)</f>
        <v>0.08652606373496434</v>
      </c>
      <c r="P7" s="30">
        <f aca="true" t="shared" si="8" ref="P7:P53">lci(E7,$H7,95)</f>
        <v>0.02149612753512909</v>
      </c>
      <c r="Q7" s="28">
        <f aca="true" t="shared" si="9" ref="Q7:Q53">uci(B7,$H7,95)</f>
        <v>0.634885449855015</v>
      </c>
      <c r="R7" s="29">
        <f aca="true" t="shared" si="10" ref="R7:R53">uci(C7,$H7,95)</f>
        <v>0.26248017367737964</v>
      </c>
      <c r="S7" s="29">
        <f aca="true" t="shared" si="11" ref="S7:S53">uci(D7,$H7,95)</f>
        <v>0.09273991131077068</v>
      </c>
      <c r="T7" s="30">
        <f aca="true" t="shared" si="12" ref="T7:T53">uci(E7,$H7,95)</f>
        <v>0.024764423612969738</v>
      </c>
    </row>
    <row r="8" spans="1:20" ht="15">
      <c r="A8" s="24" t="s">
        <v>58</v>
      </c>
      <c r="B8" s="25">
        <v>63816</v>
      </c>
      <c r="C8" s="26">
        <v>52126</v>
      </c>
      <c r="D8" s="26">
        <v>42712</v>
      </c>
      <c r="E8" s="26">
        <v>44961</v>
      </c>
      <c r="F8" s="26">
        <v>21433</v>
      </c>
      <c r="G8" s="56">
        <v>225048</v>
      </c>
      <c r="H8" s="57">
        <f t="shared" si="0"/>
        <v>203615</v>
      </c>
      <c r="I8" s="28">
        <f t="shared" si="1"/>
        <v>0.313415023451121</v>
      </c>
      <c r="J8" s="29">
        <f t="shared" si="2"/>
        <v>0.25600275028853475</v>
      </c>
      <c r="K8" s="29">
        <f t="shared" si="3"/>
        <v>0.2097684355278344</v>
      </c>
      <c r="L8" s="30">
        <f t="shared" si="4"/>
        <v>0.2208137907325099</v>
      </c>
      <c r="M8" s="28">
        <f t="shared" si="5"/>
        <v>0.31140367449902934</v>
      </c>
      <c r="N8" s="29">
        <f t="shared" si="6"/>
        <v>0.2541117462298039</v>
      </c>
      <c r="O8" s="29">
        <f t="shared" si="7"/>
        <v>0.20800547867897465</v>
      </c>
      <c r="P8" s="30">
        <f t="shared" si="8"/>
        <v>0.2190173901458036</v>
      </c>
      <c r="Q8" s="28">
        <f t="shared" si="9"/>
        <v>0.31543341260144614</v>
      </c>
      <c r="R8" s="29">
        <f t="shared" si="10"/>
        <v>0.25790296081735853</v>
      </c>
      <c r="S8" s="29">
        <f t="shared" si="11"/>
        <v>0.21154234335348387</v>
      </c>
      <c r="T8" s="30">
        <f t="shared" si="12"/>
        <v>0.2226207255342085</v>
      </c>
    </row>
    <row r="9" spans="1:20" ht="15">
      <c r="A9" s="24" t="s">
        <v>56</v>
      </c>
      <c r="B9" s="25">
        <v>43123</v>
      </c>
      <c r="C9" s="26">
        <v>22029</v>
      </c>
      <c r="D9" s="26">
        <v>21230</v>
      </c>
      <c r="E9" s="26">
        <v>26863</v>
      </c>
      <c r="F9" s="26">
        <v>34514</v>
      </c>
      <c r="G9" s="56">
        <v>147759</v>
      </c>
      <c r="H9" s="57">
        <f t="shared" si="0"/>
        <v>113245</v>
      </c>
      <c r="I9" s="28">
        <f t="shared" si="1"/>
        <v>0.38079385403329064</v>
      </c>
      <c r="J9" s="29">
        <f t="shared" si="2"/>
        <v>0.1945251445979955</v>
      </c>
      <c r="K9" s="29">
        <f t="shared" si="3"/>
        <v>0.18746964545896067</v>
      </c>
      <c r="L9" s="30">
        <f t="shared" si="4"/>
        <v>0.2372113559097532</v>
      </c>
      <c r="M9" s="28">
        <f t="shared" si="5"/>
        <v>0.37796980093031723</v>
      </c>
      <c r="N9" s="29">
        <f t="shared" si="6"/>
        <v>0.19223008962294366</v>
      </c>
      <c r="O9" s="29">
        <f t="shared" si="7"/>
        <v>0.1852071327033974</v>
      </c>
      <c r="P9" s="30">
        <f t="shared" si="8"/>
        <v>0.23474282572583544</v>
      </c>
      <c r="Q9" s="28">
        <f t="shared" si="9"/>
        <v>0.38362599420355775</v>
      </c>
      <c r="R9" s="29">
        <f t="shared" si="10"/>
        <v>0.19684092330077235</v>
      </c>
      <c r="S9" s="29">
        <f t="shared" si="11"/>
        <v>0.18975336059455222</v>
      </c>
      <c r="T9" s="30">
        <f t="shared" si="12"/>
        <v>0.23969771394500813</v>
      </c>
    </row>
    <row r="10" spans="1:22" ht="15">
      <c r="A10" s="24" t="s">
        <v>55</v>
      </c>
      <c r="B10" s="25">
        <v>9142</v>
      </c>
      <c r="C10" s="26">
        <v>9500</v>
      </c>
      <c r="D10" s="26">
        <v>13533</v>
      </c>
      <c r="E10" s="26">
        <v>43821</v>
      </c>
      <c r="F10" s="26">
        <v>42097</v>
      </c>
      <c r="G10" s="56">
        <v>118093</v>
      </c>
      <c r="H10" s="57">
        <f t="shared" si="0"/>
        <v>75996</v>
      </c>
      <c r="I10" s="28">
        <f t="shared" si="1"/>
        <v>0.12029580504237065</v>
      </c>
      <c r="J10" s="29">
        <f t="shared" si="2"/>
        <v>0.12500657929364703</v>
      </c>
      <c r="K10" s="29">
        <f t="shared" si="3"/>
        <v>0.17807516185062372</v>
      </c>
      <c r="L10" s="30">
        <f t="shared" si="4"/>
        <v>0.5766224538133586</v>
      </c>
      <c r="M10" s="28">
        <f t="shared" si="5"/>
        <v>0.11800213248021227</v>
      </c>
      <c r="N10" s="29">
        <f t="shared" si="6"/>
        <v>0.12267414345611882</v>
      </c>
      <c r="O10" s="29">
        <f t="shared" si="7"/>
        <v>0.17537144412666902</v>
      </c>
      <c r="P10" s="30">
        <f t="shared" si="8"/>
        <v>0.5731057948495911</v>
      </c>
      <c r="Q10" s="28">
        <f t="shared" si="9"/>
        <v>0.12262786236957528</v>
      </c>
      <c r="R10" s="29">
        <f t="shared" si="10"/>
        <v>0.1273769236782465</v>
      </c>
      <c r="S10" s="29">
        <f t="shared" si="11"/>
        <v>0.180811423353233</v>
      </c>
      <c r="T10" s="30">
        <f t="shared" si="12"/>
        <v>0.5801313669188344</v>
      </c>
      <c r="V10" s="60"/>
    </row>
    <row r="11" spans="1:20" ht="15">
      <c r="A11" s="24" t="s">
        <v>71</v>
      </c>
      <c r="B11" s="25">
        <v>20811</v>
      </c>
      <c r="C11" s="26">
        <v>11104</v>
      </c>
      <c r="D11" s="26">
        <v>10717</v>
      </c>
      <c r="E11" s="26">
        <v>15696</v>
      </c>
      <c r="F11" s="26">
        <v>23403</v>
      </c>
      <c r="G11" s="56">
        <v>81731</v>
      </c>
      <c r="H11" s="57">
        <f t="shared" si="0"/>
        <v>58328</v>
      </c>
      <c r="I11" s="28">
        <f t="shared" si="1"/>
        <v>0.35679262103963794</v>
      </c>
      <c r="J11" s="29">
        <f t="shared" si="2"/>
        <v>0.19037169112604582</v>
      </c>
      <c r="K11" s="29">
        <f t="shared" si="3"/>
        <v>0.1837367987930325</v>
      </c>
      <c r="L11" s="30">
        <f t="shared" si="4"/>
        <v>0.26909888904128376</v>
      </c>
      <c r="M11" s="28">
        <f t="shared" si="5"/>
        <v>0.3529144663831586</v>
      </c>
      <c r="N11" s="29">
        <f t="shared" si="6"/>
        <v>0.1872060641935495</v>
      </c>
      <c r="O11" s="29">
        <f t="shared" si="7"/>
        <v>0.18061481754779454</v>
      </c>
      <c r="P11" s="30">
        <f t="shared" si="8"/>
        <v>0.26551507403967667</v>
      </c>
      <c r="Q11" s="28">
        <f t="shared" si="9"/>
        <v>0.36068963761562256</v>
      </c>
      <c r="R11" s="29">
        <f t="shared" si="10"/>
        <v>0.19357809936660694</v>
      </c>
      <c r="S11" s="29">
        <f t="shared" si="11"/>
        <v>0.18690043523150812</v>
      </c>
      <c r="T11" s="30">
        <f t="shared" si="12"/>
        <v>0.27271311615014543</v>
      </c>
    </row>
    <row r="12" spans="1:20" s="23" customFormat="1" ht="15">
      <c r="A12" s="40" t="s">
        <v>5</v>
      </c>
      <c r="B12" s="41">
        <v>7007</v>
      </c>
      <c r="C12" s="42">
        <v>4159</v>
      </c>
      <c r="D12" s="42">
        <v>1050</v>
      </c>
      <c r="E12" s="42">
        <v>2554</v>
      </c>
      <c r="F12" s="42">
        <v>2259</v>
      </c>
      <c r="G12" s="58">
        <v>17029</v>
      </c>
      <c r="H12" s="59">
        <f t="shared" si="0"/>
        <v>14770</v>
      </c>
      <c r="I12" s="44">
        <f t="shared" si="1"/>
        <v>0.47440758293838864</v>
      </c>
      <c r="J12" s="45">
        <f t="shared" si="2"/>
        <v>0.2815842924847664</v>
      </c>
      <c r="K12" s="45">
        <f t="shared" si="3"/>
        <v>0.07109004739336493</v>
      </c>
      <c r="L12" s="46">
        <f t="shared" si="4"/>
        <v>0.17291807718348004</v>
      </c>
      <c r="M12" s="44">
        <f t="shared" si="5"/>
        <v>0.4663622724116838</v>
      </c>
      <c r="N12" s="45">
        <f t="shared" si="6"/>
        <v>0.27438826589406884</v>
      </c>
      <c r="O12" s="45">
        <f t="shared" si="7"/>
        <v>0.06705633020664672</v>
      </c>
      <c r="P12" s="46">
        <f t="shared" si="8"/>
        <v>0.16690441303088688</v>
      </c>
      <c r="Q12" s="44">
        <f t="shared" si="9"/>
        <v>0.482466202422894</v>
      </c>
      <c r="R12" s="45">
        <f t="shared" si="10"/>
        <v>0.28889390293224915</v>
      </c>
      <c r="S12" s="45">
        <f t="shared" si="11"/>
        <v>0.07534681285433419</v>
      </c>
      <c r="T12" s="46">
        <f t="shared" si="12"/>
        <v>0.17910183545018635</v>
      </c>
    </row>
    <row r="13" spans="1:20" ht="15">
      <c r="A13" s="24" t="s">
        <v>58</v>
      </c>
      <c r="B13" s="25">
        <v>3635</v>
      </c>
      <c r="C13" s="26">
        <v>2018</v>
      </c>
      <c r="D13" s="26">
        <v>464</v>
      </c>
      <c r="E13" s="26">
        <v>865</v>
      </c>
      <c r="F13" s="26">
        <v>423</v>
      </c>
      <c r="G13" s="56">
        <v>7405</v>
      </c>
      <c r="H13" s="57">
        <f t="shared" si="0"/>
        <v>6982</v>
      </c>
      <c r="I13" s="28">
        <f t="shared" si="1"/>
        <v>0.5206244629046118</v>
      </c>
      <c r="J13" s="29">
        <f t="shared" si="2"/>
        <v>0.2890289315382412</v>
      </c>
      <c r="K13" s="29">
        <f t="shared" si="3"/>
        <v>0.06645660269263821</v>
      </c>
      <c r="L13" s="30">
        <f t="shared" si="4"/>
        <v>0.12389000286450874</v>
      </c>
      <c r="M13" s="28">
        <f t="shared" si="5"/>
        <v>0.5088982064231183</v>
      </c>
      <c r="N13" s="29">
        <f t="shared" si="6"/>
        <v>0.2785142587519574</v>
      </c>
      <c r="O13" s="29">
        <f t="shared" si="7"/>
        <v>0.060849304894605334</v>
      </c>
      <c r="P13" s="30">
        <f t="shared" si="8"/>
        <v>0.11636838449590096</v>
      </c>
      <c r="Q13" s="28">
        <f t="shared" si="9"/>
        <v>0.5323280369289056</v>
      </c>
      <c r="R13" s="29">
        <f t="shared" si="10"/>
        <v>0.29977562695963084</v>
      </c>
      <c r="S13" s="29">
        <f t="shared" si="11"/>
        <v>0.07254070464305769</v>
      </c>
      <c r="T13" s="30">
        <f t="shared" si="12"/>
        <v>0.13182526104288433</v>
      </c>
    </row>
    <row r="14" spans="1:20" ht="15">
      <c r="A14" s="24" t="s">
        <v>56</v>
      </c>
      <c r="B14" s="25">
        <v>1939</v>
      </c>
      <c r="C14" s="26">
        <v>978</v>
      </c>
      <c r="D14" s="26">
        <v>233</v>
      </c>
      <c r="E14" s="26">
        <v>567</v>
      </c>
      <c r="F14" s="26">
        <v>610</v>
      </c>
      <c r="G14" s="56">
        <v>4327</v>
      </c>
      <c r="H14" s="57">
        <f t="shared" si="0"/>
        <v>3717</v>
      </c>
      <c r="I14" s="28">
        <f t="shared" si="1"/>
        <v>0.5216572504708098</v>
      </c>
      <c r="J14" s="29">
        <f t="shared" si="2"/>
        <v>0.26311541565778856</v>
      </c>
      <c r="K14" s="29">
        <f t="shared" si="3"/>
        <v>0.06268496099004574</v>
      </c>
      <c r="L14" s="30">
        <f t="shared" si="4"/>
        <v>0.15254237288135594</v>
      </c>
      <c r="M14" s="28">
        <f t="shared" si="5"/>
        <v>0.5055843325699619</v>
      </c>
      <c r="N14" s="29">
        <f t="shared" si="6"/>
        <v>0.24920969171960242</v>
      </c>
      <c r="O14" s="29">
        <f t="shared" si="7"/>
        <v>0.055334910069322965</v>
      </c>
      <c r="P14" s="30">
        <f t="shared" si="8"/>
        <v>0.1413428723049214</v>
      </c>
      <c r="Q14" s="28">
        <f t="shared" si="9"/>
        <v>0.5376854497579926</v>
      </c>
      <c r="R14" s="29">
        <f t="shared" si="10"/>
        <v>0.2775102667926471</v>
      </c>
      <c r="S14" s="29">
        <f t="shared" si="11"/>
        <v>0.0709379946003666</v>
      </c>
      <c r="T14" s="30">
        <f t="shared" si="12"/>
        <v>0.16445931556398297</v>
      </c>
    </row>
    <row r="15" spans="1:20" ht="15">
      <c r="A15" s="24" t="s">
        <v>55</v>
      </c>
      <c r="B15" s="25">
        <v>487</v>
      </c>
      <c r="C15" s="26">
        <v>684</v>
      </c>
      <c r="D15" s="26">
        <v>219</v>
      </c>
      <c r="E15" s="26">
        <v>825</v>
      </c>
      <c r="F15" s="26">
        <v>806</v>
      </c>
      <c r="G15" s="56">
        <v>3021</v>
      </c>
      <c r="H15" s="57">
        <f t="shared" si="0"/>
        <v>2215</v>
      </c>
      <c r="I15" s="28">
        <f t="shared" si="1"/>
        <v>0.21986455981941308</v>
      </c>
      <c r="J15" s="29">
        <f t="shared" si="2"/>
        <v>0.30880361173814896</v>
      </c>
      <c r="K15" s="29">
        <f t="shared" si="3"/>
        <v>0.09887133182844243</v>
      </c>
      <c r="L15" s="30">
        <f t="shared" si="4"/>
        <v>0.3724604966139955</v>
      </c>
      <c r="M15" s="28">
        <f t="shared" si="5"/>
        <v>0.20311026031698803</v>
      </c>
      <c r="N15" s="29">
        <f t="shared" si="6"/>
        <v>0.28990852592224964</v>
      </c>
      <c r="O15" s="29">
        <f t="shared" si="7"/>
        <v>0.08712663108560709</v>
      </c>
      <c r="P15" s="30">
        <f t="shared" si="8"/>
        <v>0.35256390872494786</v>
      </c>
      <c r="Q15" s="28">
        <f t="shared" si="9"/>
        <v>0.23758885089414516</v>
      </c>
      <c r="R15" s="29">
        <f t="shared" si="10"/>
        <v>0.3283607304805141</v>
      </c>
      <c r="S15" s="29">
        <f t="shared" si="11"/>
        <v>0.11200497296127745</v>
      </c>
      <c r="T15" s="30">
        <f t="shared" si="12"/>
        <v>0.3927987003276632</v>
      </c>
    </row>
    <row r="16" spans="1:20" ht="15">
      <c r="A16" s="24" t="s">
        <v>71</v>
      </c>
      <c r="B16" s="25">
        <v>946</v>
      </c>
      <c r="C16" s="26">
        <v>479</v>
      </c>
      <c r="D16" s="26">
        <v>134</v>
      </c>
      <c r="E16" s="26">
        <v>297</v>
      </c>
      <c r="F16" s="26">
        <v>420</v>
      </c>
      <c r="G16" s="56">
        <v>2276</v>
      </c>
      <c r="H16" s="57">
        <f t="shared" si="0"/>
        <v>1856</v>
      </c>
      <c r="I16" s="28">
        <f t="shared" si="1"/>
        <v>0.509698275862069</v>
      </c>
      <c r="J16" s="29">
        <f t="shared" si="2"/>
        <v>0.25808189655172414</v>
      </c>
      <c r="K16" s="29">
        <f t="shared" si="3"/>
        <v>0.07219827586206896</v>
      </c>
      <c r="L16" s="30">
        <f t="shared" si="4"/>
        <v>0.16002155172413793</v>
      </c>
      <c r="M16" s="28">
        <f t="shared" si="5"/>
        <v>0.48695875368581265</v>
      </c>
      <c r="N16" s="29">
        <f t="shared" si="6"/>
        <v>0.23868840573498692</v>
      </c>
      <c r="O16" s="29">
        <f t="shared" si="7"/>
        <v>0.06128620749739282</v>
      </c>
      <c r="P16" s="30">
        <f t="shared" si="8"/>
        <v>0.14404673652329755</v>
      </c>
      <c r="Q16" s="28">
        <f t="shared" si="9"/>
        <v>0.532397734916623</v>
      </c>
      <c r="R16" s="29">
        <f t="shared" si="10"/>
        <v>0.2784747396820357</v>
      </c>
      <c r="S16" s="29">
        <f t="shared" si="11"/>
        <v>0.08487757303961377</v>
      </c>
      <c r="T16" s="30">
        <f t="shared" si="12"/>
        <v>0.17740080191354268</v>
      </c>
    </row>
    <row r="17" spans="1:20" s="23" customFormat="1" ht="15">
      <c r="A17" s="40" t="s">
        <v>4</v>
      </c>
      <c r="B17" s="41">
        <v>11722</v>
      </c>
      <c r="C17" s="42">
        <v>16375</v>
      </c>
      <c r="D17" s="42">
        <v>18867</v>
      </c>
      <c r="E17" s="42">
        <v>16213</v>
      </c>
      <c r="F17" s="42">
        <v>6789</v>
      </c>
      <c r="G17" s="58">
        <v>69966</v>
      </c>
      <c r="H17" s="59">
        <f t="shared" si="0"/>
        <v>63177</v>
      </c>
      <c r="I17" s="44">
        <f t="shared" si="1"/>
        <v>0.18554220681577155</v>
      </c>
      <c r="J17" s="45">
        <f t="shared" si="2"/>
        <v>0.2591924276239771</v>
      </c>
      <c r="K17" s="45">
        <f t="shared" si="3"/>
        <v>0.29863716225841686</v>
      </c>
      <c r="L17" s="46">
        <f t="shared" si="4"/>
        <v>0.2566282033018345</v>
      </c>
      <c r="M17" s="44">
        <f t="shared" si="5"/>
        <v>0.1825300906712494</v>
      </c>
      <c r="N17" s="45">
        <f t="shared" si="6"/>
        <v>0.2557902400288751</v>
      </c>
      <c r="O17" s="45">
        <f t="shared" si="7"/>
        <v>0.29508077760313245</v>
      </c>
      <c r="P17" s="46">
        <f t="shared" si="8"/>
        <v>0.2532372352308487</v>
      </c>
      <c r="Q17" s="44">
        <f t="shared" si="9"/>
        <v>0.18859256166163016</v>
      </c>
      <c r="R17" s="45">
        <f t="shared" si="10"/>
        <v>0.2626238979051476</v>
      </c>
      <c r="S17" s="45">
        <f t="shared" si="11"/>
        <v>0.3022180330405505</v>
      </c>
      <c r="T17" s="46">
        <f t="shared" si="12"/>
        <v>0.2600487658737339</v>
      </c>
    </row>
    <row r="18" spans="1:20" ht="15">
      <c r="A18" s="24" t="s">
        <v>57</v>
      </c>
      <c r="B18" s="25">
        <v>2496</v>
      </c>
      <c r="C18" s="26">
        <v>1718</v>
      </c>
      <c r="D18" s="26">
        <v>1906</v>
      </c>
      <c r="E18" s="26">
        <v>521</v>
      </c>
      <c r="F18" s="26">
        <v>187</v>
      </c>
      <c r="G18" s="56">
        <v>6828</v>
      </c>
      <c r="H18" s="57">
        <f t="shared" si="0"/>
        <v>6641</v>
      </c>
      <c r="I18" s="28">
        <f t="shared" si="1"/>
        <v>0.37584701099232043</v>
      </c>
      <c r="J18" s="29">
        <f t="shared" si="2"/>
        <v>0.25869597952115647</v>
      </c>
      <c r="K18" s="29">
        <f t="shared" si="3"/>
        <v>0.2870049691311549</v>
      </c>
      <c r="L18" s="30">
        <f t="shared" si="4"/>
        <v>0.07845204035536817</v>
      </c>
      <c r="M18" s="28">
        <f t="shared" si="5"/>
        <v>0.36427309847006506</v>
      </c>
      <c r="N18" s="29">
        <f t="shared" si="6"/>
        <v>0.24830527311064554</v>
      </c>
      <c r="O18" s="29">
        <f t="shared" si="7"/>
        <v>0.27625079243759115</v>
      </c>
      <c r="P18" s="30">
        <f t="shared" si="8"/>
        <v>0.07222617510244396</v>
      </c>
      <c r="Q18" s="28">
        <f t="shared" si="9"/>
        <v>0.3875644720394562</v>
      </c>
      <c r="R18" s="29">
        <f t="shared" si="10"/>
        <v>0.26936568715801174</v>
      </c>
      <c r="S18" s="29">
        <f t="shared" si="11"/>
        <v>0.29800541554993815</v>
      </c>
      <c r="T18" s="30">
        <f t="shared" si="12"/>
        <v>0.08516530899871423</v>
      </c>
    </row>
    <row r="19" spans="1:20" ht="15">
      <c r="A19" s="24" t="s">
        <v>58</v>
      </c>
      <c r="B19" s="25">
        <v>3372</v>
      </c>
      <c r="C19" s="26">
        <v>6031</v>
      </c>
      <c r="D19" s="26">
        <v>7250</v>
      </c>
      <c r="E19" s="26">
        <v>5137</v>
      </c>
      <c r="F19" s="26">
        <v>931</v>
      </c>
      <c r="G19" s="56">
        <v>22721</v>
      </c>
      <c r="H19" s="57">
        <f t="shared" si="0"/>
        <v>21790</v>
      </c>
      <c r="I19" s="28">
        <f t="shared" si="1"/>
        <v>0.15474988526847178</v>
      </c>
      <c r="J19" s="29">
        <f t="shared" si="2"/>
        <v>0.2767783386874713</v>
      </c>
      <c r="K19" s="29">
        <f t="shared" si="3"/>
        <v>0.3327214318494722</v>
      </c>
      <c r="L19" s="30">
        <f t="shared" si="4"/>
        <v>0.23575034419458468</v>
      </c>
      <c r="M19" s="28">
        <f t="shared" si="5"/>
        <v>0.15000872140726224</v>
      </c>
      <c r="N19" s="29">
        <f t="shared" si="6"/>
        <v>0.2708776018855359</v>
      </c>
      <c r="O19" s="29">
        <f t="shared" si="7"/>
        <v>0.3264951581247661</v>
      </c>
      <c r="P19" s="30">
        <f t="shared" si="8"/>
        <v>0.2301613261236756</v>
      </c>
      <c r="Q19" s="28">
        <f t="shared" si="9"/>
        <v>0.15961275911835743</v>
      </c>
      <c r="R19" s="29">
        <f t="shared" si="10"/>
        <v>0.2827577671529613</v>
      </c>
      <c r="S19" s="29">
        <f t="shared" si="11"/>
        <v>0.3390066757866899</v>
      </c>
      <c r="T19" s="30">
        <f t="shared" si="12"/>
        <v>0.24143251740503877</v>
      </c>
    </row>
    <row r="20" spans="1:20" ht="15">
      <c r="A20" s="24" t="s">
        <v>56</v>
      </c>
      <c r="B20" s="25">
        <v>3309</v>
      </c>
      <c r="C20" s="26">
        <v>3434</v>
      </c>
      <c r="D20" s="26">
        <v>4155</v>
      </c>
      <c r="E20" s="26">
        <v>3244</v>
      </c>
      <c r="F20" s="26">
        <v>1581</v>
      </c>
      <c r="G20" s="56">
        <v>15723</v>
      </c>
      <c r="H20" s="57">
        <f t="shared" si="0"/>
        <v>14142</v>
      </c>
      <c r="I20" s="28">
        <f t="shared" si="1"/>
        <v>0.2339838778107764</v>
      </c>
      <c r="J20" s="29">
        <f t="shared" si="2"/>
        <v>0.242822797341253</v>
      </c>
      <c r="K20" s="29">
        <f t="shared" si="3"/>
        <v>0.293805685193042</v>
      </c>
      <c r="L20" s="30">
        <f t="shared" si="4"/>
        <v>0.2293876396549286</v>
      </c>
      <c r="M20" s="28">
        <f t="shared" si="5"/>
        <v>0.22707911456267904</v>
      </c>
      <c r="N20" s="29">
        <f t="shared" si="6"/>
        <v>0.23582623361236407</v>
      </c>
      <c r="O20" s="29">
        <f t="shared" si="7"/>
        <v>0.2863551709176006</v>
      </c>
      <c r="P20" s="30">
        <f t="shared" si="8"/>
        <v>0.22253227809006962</v>
      </c>
      <c r="Q20" s="28">
        <f t="shared" si="9"/>
        <v>0.241033120265997</v>
      </c>
      <c r="R20" s="29">
        <f t="shared" si="10"/>
        <v>0.24995903966565156</v>
      </c>
      <c r="S20" s="29">
        <f t="shared" si="11"/>
        <v>0.30136818813620575</v>
      </c>
      <c r="T20" s="30">
        <f t="shared" si="12"/>
        <v>0.23638997674494985</v>
      </c>
    </row>
    <row r="21" spans="1:20" ht="15">
      <c r="A21" s="24" t="s">
        <v>55</v>
      </c>
      <c r="B21" s="25">
        <v>980</v>
      </c>
      <c r="C21" s="26">
        <v>3288</v>
      </c>
      <c r="D21" s="26">
        <v>3579</v>
      </c>
      <c r="E21" s="26">
        <v>5549</v>
      </c>
      <c r="F21" s="26">
        <v>2737</v>
      </c>
      <c r="G21" s="56">
        <v>16133</v>
      </c>
      <c r="H21" s="57">
        <f t="shared" si="0"/>
        <v>13396</v>
      </c>
      <c r="I21" s="28">
        <f t="shared" si="1"/>
        <v>0.07315616601970737</v>
      </c>
      <c r="J21" s="29">
        <f t="shared" si="2"/>
        <v>0.2454464019110182</v>
      </c>
      <c r="K21" s="29">
        <f t="shared" si="3"/>
        <v>0.2671693042699313</v>
      </c>
      <c r="L21" s="30">
        <f t="shared" si="4"/>
        <v>0.4142281277993431</v>
      </c>
      <c r="M21" s="28">
        <f t="shared" si="5"/>
        <v>0.06886796840575604</v>
      </c>
      <c r="N21" s="29">
        <f t="shared" si="6"/>
        <v>0.2382324669090894</v>
      </c>
      <c r="O21" s="29">
        <f t="shared" si="7"/>
        <v>0.2597438306435849</v>
      </c>
      <c r="P21" s="30">
        <f t="shared" si="8"/>
        <v>0.40591236832341876</v>
      </c>
      <c r="Q21" s="28">
        <f t="shared" si="9"/>
        <v>0.07768909832192222</v>
      </c>
      <c r="R21" s="29">
        <f t="shared" si="10"/>
        <v>0.25280628747030603</v>
      </c>
      <c r="S21" s="29">
        <f t="shared" si="11"/>
        <v>0.27472827343539874</v>
      </c>
      <c r="T21" s="30">
        <f t="shared" si="12"/>
        <v>0.4225930653369699</v>
      </c>
    </row>
    <row r="22" spans="1:20" ht="15">
      <c r="A22" s="24" t="s">
        <v>71</v>
      </c>
      <c r="B22" s="25">
        <v>1565</v>
      </c>
      <c r="C22" s="26">
        <v>1904</v>
      </c>
      <c r="D22" s="26">
        <v>1977</v>
      </c>
      <c r="E22" s="26">
        <v>1762</v>
      </c>
      <c r="F22" s="26">
        <v>1353</v>
      </c>
      <c r="G22" s="56">
        <v>8561</v>
      </c>
      <c r="H22" s="57">
        <f t="shared" si="0"/>
        <v>7208</v>
      </c>
      <c r="I22" s="28">
        <f t="shared" si="1"/>
        <v>0.2171198668146504</v>
      </c>
      <c r="J22" s="29">
        <f t="shared" si="2"/>
        <v>0.2641509433962264</v>
      </c>
      <c r="K22" s="29">
        <f t="shared" si="3"/>
        <v>0.2742785793562708</v>
      </c>
      <c r="L22" s="30">
        <f t="shared" si="4"/>
        <v>0.24445061043285238</v>
      </c>
      <c r="M22" s="28">
        <f t="shared" si="5"/>
        <v>0.20775405411339054</v>
      </c>
      <c r="N22" s="29">
        <f t="shared" si="6"/>
        <v>0.25410053659902104</v>
      </c>
      <c r="O22" s="29">
        <f t="shared" si="7"/>
        <v>0.2641012237558093</v>
      </c>
      <c r="P22" s="30">
        <f t="shared" si="8"/>
        <v>0.23466716030532914</v>
      </c>
      <c r="Q22" s="28">
        <f t="shared" si="9"/>
        <v>0.22678703732834382</v>
      </c>
      <c r="R22" s="29">
        <f t="shared" si="10"/>
        <v>0.27445260486784917</v>
      </c>
      <c r="S22" s="29">
        <f t="shared" si="11"/>
        <v>0.28469640045983646</v>
      </c>
      <c r="T22" s="30">
        <f t="shared" si="12"/>
        <v>0.25450630238995026</v>
      </c>
    </row>
    <row r="23" spans="1:20" s="23" customFormat="1" ht="15">
      <c r="A23" s="40" t="s">
        <v>33</v>
      </c>
      <c r="B23" s="41">
        <v>37522</v>
      </c>
      <c r="C23" s="42">
        <v>34770</v>
      </c>
      <c r="D23" s="42">
        <v>7801</v>
      </c>
      <c r="E23" s="42">
        <v>4645</v>
      </c>
      <c r="F23" s="42">
        <v>6781</v>
      </c>
      <c r="G23" s="58">
        <v>91519</v>
      </c>
      <c r="H23" s="59">
        <f t="shared" si="0"/>
        <v>84738</v>
      </c>
      <c r="I23" s="44">
        <f t="shared" si="1"/>
        <v>0.44280016049470133</v>
      </c>
      <c r="J23" s="45">
        <f t="shared" si="2"/>
        <v>0.4103235856404447</v>
      </c>
      <c r="K23" s="45">
        <f t="shared" si="3"/>
        <v>0.0920602327173169</v>
      </c>
      <c r="L23" s="46">
        <f t="shared" si="4"/>
        <v>0.054816021147537114</v>
      </c>
      <c r="M23" s="44">
        <f t="shared" si="5"/>
        <v>0.439458427100153</v>
      </c>
      <c r="N23" s="45">
        <f t="shared" si="6"/>
        <v>0.4070158089464935</v>
      </c>
      <c r="O23" s="45">
        <f t="shared" si="7"/>
        <v>0.09013209569518767</v>
      </c>
      <c r="P23" s="46">
        <f t="shared" si="8"/>
        <v>0.05330353168685959</v>
      </c>
      <c r="Q23" s="44">
        <f t="shared" si="9"/>
        <v>0.4461470797767458</v>
      </c>
      <c r="R23" s="45">
        <f t="shared" si="10"/>
        <v>0.4136394926333608</v>
      </c>
      <c r="S23" s="45">
        <f t="shared" si="11"/>
        <v>0.09402535462885526</v>
      </c>
      <c r="T23" s="46">
        <f t="shared" si="12"/>
        <v>0.05636887215554366</v>
      </c>
    </row>
    <row r="24" spans="1:20" ht="15">
      <c r="A24" s="24" t="s">
        <v>57</v>
      </c>
      <c r="B24" s="25">
        <v>16902</v>
      </c>
      <c r="C24" s="26">
        <v>6577</v>
      </c>
      <c r="D24" s="26">
        <v>904</v>
      </c>
      <c r="E24" s="26">
        <v>203</v>
      </c>
      <c r="F24" s="26">
        <v>743</v>
      </c>
      <c r="G24" s="56">
        <v>25329</v>
      </c>
      <c r="H24" s="57">
        <f t="shared" si="0"/>
        <v>24586</v>
      </c>
      <c r="I24" s="28">
        <f t="shared" si="1"/>
        <v>0.6874644106402017</v>
      </c>
      <c r="J24" s="29">
        <f t="shared" si="2"/>
        <v>0.26750996502074353</v>
      </c>
      <c r="K24" s="29">
        <f t="shared" si="3"/>
        <v>0.03676889286585862</v>
      </c>
      <c r="L24" s="30">
        <f t="shared" si="4"/>
        <v>0.008256731473196128</v>
      </c>
      <c r="M24" s="28">
        <f t="shared" si="5"/>
        <v>0.6816414964479433</v>
      </c>
      <c r="N24" s="29">
        <f t="shared" si="6"/>
        <v>0.2620134154362642</v>
      </c>
      <c r="O24" s="29">
        <f t="shared" si="7"/>
        <v>0.034487938371636606</v>
      </c>
      <c r="P24" s="30">
        <f t="shared" si="8"/>
        <v>0.007199916892506679</v>
      </c>
      <c r="Q24" s="28">
        <f t="shared" si="9"/>
        <v>0.6932287529368238</v>
      </c>
      <c r="R24" s="29">
        <f t="shared" si="10"/>
        <v>0.2730791544306638</v>
      </c>
      <c r="S24" s="29">
        <f t="shared" si="11"/>
        <v>0.039194580560211294</v>
      </c>
      <c r="T24" s="30">
        <f t="shared" si="12"/>
        <v>0.009467187672076787</v>
      </c>
    </row>
    <row r="25" spans="1:20" ht="15">
      <c r="A25" s="24" t="s">
        <v>58</v>
      </c>
      <c r="B25" s="25">
        <v>13894</v>
      </c>
      <c r="C25" s="26">
        <v>22952</v>
      </c>
      <c r="D25" s="26">
        <v>5658</v>
      </c>
      <c r="E25" s="26">
        <v>2166</v>
      </c>
      <c r="F25" s="26">
        <v>2954</v>
      </c>
      <c r="G25" s="56">
        <v>47624</v>
      </c>
      <c r="H25" s="57">
        <f t="shared" si="0"/>
        <v>44670</v>
      </c>
      <c r="I25" s="28">
        <f t="shared" si="1"/>
        <v>0.31103648981419296</v>
      </c>
      <c r="J25" s="29">
        <f t="shared" si="2"/>
        <v>0.5138124020595478</v>
      </c>
      <c r="K25" s="29">
        <f t="shared" si="3"/>
        <v>0.12666218938885157</v>
      </c>
      <c r="L25" s="30">
        <f t="shared" si="4"/>
        <v>0.048488918737407655</v>
      </c>
      <c r="M25" s="28">
        <f t="shared" si="5"/>
        <v>0.30676006038127573</v>
      </c>
      <c r="N25" s="29">
        <f t="shared" si="6"/>
        <v>0.5091764710427198</v>
      </c>
      <c r="O25" s="29">
        <f t="shared" si="7"/>
        <v>0.12360997116404263</v>
      </c>
      <c r="P25" s="30">
        <f t="shared" si="8"/>
        <v>0.04653554753024351</v>
      </c>
      <c r="Q25" s="28">
        <f t="shared" si="9"/>
        <v>0.31534541681254397</v>
      </c>
      <c r="R25" s="29">
        <f t="shared" si="10"/>
        <v>0.5184459576471764</v>
      </c>
      <c r="S25" s="29">
        <f t="shared" si="11"/>
        <v>0.12977861350143907</v>
      </c>
      <c r="T25" s="30">
        <f t="shared" si="12"/>
        <v>0.050519939914626694</v>
      </c>
    </row>
    <row r="26" spans="1:20" ht="15">
      <c r="A26" s="24" t="s">
        <v>56</v>
      </c>
      <c r="B26" s="25">
        <v>3133</v>
      </c>
      <c r="C26" s="26">
        <v>2668</v>
      </c>
      <c r="D26" s="26">
        <v>610</v>
      </c>
      <c r="E26" s="26">
        <v>680</v>
      </c>
      <c r="F26" s="26">
        <v>1188</v>
      </c>
      <c r="G26" s="56">
        <v>8279</v>
      </c>
      <c r="H26" s="57">
        <f t="shared" si="0"/>
        <v>7091</v>
      </c>
      <c r="I26" s="28">
        <f t="shared" si="1"/>
        <v>0.44182766887604</v>
      </c>
      <c r="J26" s="29">
        <f t="shared" si="2"/>
        <v>0.3762515865181216</v>
      </c>
      <c r="K26" s="29">
        <f t="shared" si="3"/>
        <v>0.08602453814694683</v>
      </c>
      <c r="L26" s="30">
        <f t="shared" si="4"/>
        <v>0.09589620645889155</v>
      </c>
      <c r="M26" s="28">
        <f t="shared" si="5"/>
        <v>0.43030366002860404</v>
      </c>
      <c r="N26" s="29">
        <f t="shared" si="6"/>
        <v>0.36504587992864485</v>
      </c>
      <c r="O26" s="29">
        <f t="shared" si="7"/>
        <v>0.07972021424286173</v>
      </c>
      <c r="P26" s="30">
        <f t="shared" si="8"/>
        <v>0.08925999842733875</v>
      </c>
      <c r="Q26" s="28">
        <f t="shared" si="9"/>
        <v>0.4534146718342856</v>
      </c>
      <c r="R26" s="29">
        <f t="shared" si="10"/>
        <v>0.38759129876150217</v>
      </c>
      <c r="S26" s="29">
        <f t="shared" si="11"/>
        <v>0.0927771510505019</v>
      </c>
      <c r="T26" s="30">
        <f t="shared" si="12"/>
        <v>0.10297001358020118</v>
      </c>
    </row>
    <row r="27" spans="1:20" ht="15">
      <c r="A27" s="24" t="s">
        <v>55</v>
      </c>
      <c r="B27" s="25">
        <v>503</v>
      </c>
      <c r="C27" s="26">
        <v>664</v>
      </c>
      <c r="D27" s="26">
        <v>259</v>
      </c>
      <c r="E27" s="26">
        <v>1257</v>
      </c>
      <c r="F27" s="26">
        <v>712</v>
      </c>
      <c r="G27" s="56">
        <v>3395</v>
      </c>
      <c r="H27" s="57">
        <f t="shared" si="0"/>
        <v>2683</v>
      </c>
      <c r="I27" s="28">
        <f t="shared" si="1"/>
        <v>0.1874767051807678</v>
      </c>
      <c r="J27" s="29">
        <f t="shared" si="2"/>
        <v>0.2474841595229221</v>
      </c>
      <c r="K27" s="29">
        <f t="shared" si="3"/>
        <v>0.09653373089824822</v>
      </c>
      <c r="L27" s="30">
        <f t="shared" si="4"/>
        <v>0.4685054043980619</v>
      </c>
      <c r="M27" s="28">
        <f t="shared" si="5"/>
        <v>0.17315906782344226</v>
      </c>
      <c r="N27" s="29">
        <f t="shared" si="6"/>
        <v>0.23152350873050798</v>
      </c>
      <c r="O27" s="29">
        <f t="shared" si="7"/>
        <v>0.08592904749104845</v>
      </c>
      <c r="P27" s="30">
        <f t="shared" si="8"/>
        <v>0.44968203484256525</v>
      </c>
      <c r="Q27" s="28">
        <f t="shared" si="9"/>
        <v>0.20268799062708975</v>
      </c>
      <c r="R27" s="29">
        <f t="shared" si="10"/>
        <v>0.2641668694450859</v>
      </c>
      <c r="S27" s="29">
        <f t="shared" si="11"/>
        <v>0.10829211025814763</v>
      </c>
      <c r="T27" s="30">
        <f t="shared" si="12"/>
        <v>0.4874188315129147</v>
      </c>
    </row>
    <row r="28" spans="1:20" ht="15">
      <c r="A28" s="24" t="s">
        <v>71</v>
      </c>
      <c r="B28" s="25">
        <v>3090</v>
      </c>
      <c r="C28" s="26">
        <v>1909</v>
      </c>
      <c r="D28" s="26">
        <v>370</v>
      </c>
      <c r="E28" s="26">
        <v>339</v>
      </c>
      <c r="F28" s="26">
        <v>1184</v>
      </c>
      <c r="G28" s="56">
        <v>6892</v>
      </c>
      <c r="H28" s="57">
        <f t="shared" si="0"/>
        <v>5708</v>
      </c>
      <c r="I28" s="28">
        <f t="shared" si="1"/>
        <v>0.5413454800280308</v>
      </c>
      <c r="J28" s="29">
        <f t="shared" si="2"/>
        <v>0.3344428871758935</v>
      </c>
      <c r="K28" s="29">
        <f t="shared" si="3"/>
        <v>0.06482130343377715</v>
      </c>
      <c r="L28" s="30">
        <f t="shared" si="4"/>
        <v>0.05939032936229853</v>
      </c>
      <c r="M28" s="28">
        <f t="shared" si="5"/>
        <v>0.5283953346932376</v>
      </c>
      <c r="N28" s="29">
        <f t="shared" si="6"/>
        <v>0.32231845178963825</v>
      </c>
      <c r="O28" s="29">
        <f t="shared" si="7"/>
        <v>0.05872219762745268</v>
      </c>
      <c r="P28" s="30">
        <f t="shared" si="8"/>
        <v>0.05355003396270325</v>
      </c>
      <c r="Q28" s="28">
        <f t="shared" si="9"/>
        <v>0.5542400121389296</v>
      </c>
      <c r="R28" s="29">
        <f t="shared" si="10"/>
        <v>0.3467900111069803</v>
      </c>
      <c r="S28" s="29">
        <f t="shared" si="11"/>
        <v>0.07150576198651615</v>
      </c>
      <c r="T28" s="30">
        <f t="shared" si="12"/>
        <v>0.06582328263517581</v>
      </c>
    </row>
    <row r="29" spans="1:20" s="23" customFormat="1" ht="15">
      <c r="A29" s="40" t="s">
        <v>39</v>
      </c>
      <c r="B29" s="41">
        <v>7823</v>
      </c>
      <c r="C29" s="42">
        <v>1427</v>
      </c>
      <c r="D29" s="42">
        <v>2919</v>
      </c>
      <c r="E29" s="42">
        <v>3940</v>
      </c>
      <c r="F29" s="42">
        <v>2338</v>
      </c>
      <c r="G29" s="58">
        <v>18447</v>
      </c>
      <c r="H29" s="59">
        <f t="shared" si="0"/>
        <v>16109</v>
      </c>
      <c r="I29" s="44">
        <f t="shared" si="1"/>
        <v>0.4856291514060463</v>
      </c>
      <c r="J29" s="45">
        <f t="shared" si="2"/>
        <v>0.08858402135452231</v>
      </c>
      <c r="K29" s="45">
        <f t="shared" si="3"/>
        <v>0.1812030541933081</v>
      </c>
      <c r="L29" s="46">
        <f t="shared" si="4"/>
        <v>0.24458377304612328</v>
      </c>
      <c r="M29" s="44">
        <f t="shared" si="5"/>
        <v>0.4779155044419352</v>
      </c>
      <c r="N29" s="45">
        <f t="shared" si="6"/>
        <v>0.08429370350575793</v>
      </c>
      <c r="O29" s="45">
        <f t="shared" si="7"/>
        <v>0.175331094283735</v>
      </c>
      <c r="P29" s="46">
        <f t="shared" si="8"/>
        <v>0.23800743050231216</v>
      </c>
      <c r="Q29" s="44">
        <f t="shared" si="9"/>
        <v>0.4933496506715635</v>
      </c>
      <c r="R29" s="45">
        <f t="shared" si="10"/>
        <v>0.09307051038068967</v>
      </c>
      <c r="S29" s="45">
        <f t="shared" si="11"/>
        <v>0.18722702271571454</v>
      </c>
      <c r="T29" s="46">
        <f t="shared" si="12"/>
        <v>0.25128190303760317</v>
      </c>
    </row>
    <row r="30" spans="1:20" ht="15">
      <c r="A30" s="24" t="s">
        <v>58</v>
      </c>
      <c r="B30" s="25">
        <v>2317</v>
      </c>
      <c r="C30" s="26">
        <v>543</v>
      </c>
      <c r="D30" s="26">
        <v>1048</v>
      </c>
      <c r="E30" s="26">
        <v>1021</v>
      </c>
      <c r="F30" s="26">
        <v>328</v>
      </c>
      <c r="G30" s="56">
        <v>5257</v>
      </c>
      <c r="H30" s="57">
        <f t="shared" si="0"/>
        <v>4929</v>
      </c>
      <c r="I30" s="28">
        <f t="shared" si="1"/>
        <v>0.4700750659362954</v>
      </c>
      <c r="J30" s="29">
        <f t="shared" si="2"/>
        <v>0.11016433353621424</v>
      </c>
      <c r="K30" s="29">
        <f t="shared" si="3"/>
        <v>0.21261919253398257</v>
      </c>
      <c r="L30" s="30">
        <f t="shared" si="4"/>
        <v>0.2071414079935078</v>
      </c>
      <c r="M30" s="28">
        <f t="shared" si="5"/>
        <v>0.45617030117148194</v>
      </c>
      <c r="N30" s="29">
        <f t="shared" si="6"/>
        <v>0.10172539290835489</v>
      </c>
      <c r="O30" s="29">
        <f t="shared" si="7"/>
        <v>0.20142271580498766</v>
      </c>
      <c r="P30" s="30">
        <f t="shared" si="8"/>
        <v>0.19605799988750455</v>
      </c>
      <c r="Q30" s="28">
        <f t="shared" si="9"/>
        <v>0.4840264388894633</v>
      </c>
      <c r="R30" s="29">
        <f t="shared" si="10"/>
        <v>0.11921044456355223</v>
      </c>
      <c r="S30" s="29">
        <f t="shared" si="11"/>
        <v>0.2242632658650391</v>
      </c>
      <c r="T30" s="30">
        <f t="shared" si="12"/>
        <v>0.21868094436994948</v>
      </c>
    </row>
    <row r="31" spans="1:20" ht="15">
      <c r="A31" s="24" t="s">
        <v>56</v>
      </c>
      <c r="B31" s="25">
        <v>2817</v>
      </c>
      <c r="C31" s="26">
        <v>416</v>
      </c>
      <c r="D31" s="26">
        <v>854</v>
      </c>
      <c r="E31" s="26">
        <v>929</v>
      </c>
      <c r="F31" s="26">
        <v>661</v>
      </c>
      <c r="G31" s="56">
        <v>5677</v>
      </c>
      <c r="H31" s="57">
        <f t="shared" si="0"/>
        <v>5016</v>
      </c>
      <c r="I31" s="28">
        <f t="shared" si="1"/>
        <v>0.5616028708133971</v>
      </c>
      <c r="J31" s="29">
        <f t="shared" si="2"/>
        <v>0.08293460925039872</v>
      </c>
      <c r="K31" s="29">
        <f t="shared" si="3"/>
        <v>0.17025518341307816</v>
      </c>
      <c r="L31" s="30">
        <f t="shared" si="4"/>
        <v>0.185207336523126</v>
      </c>
      <c r="M31" s="28">
        <f t="shared" si="5"/>
        <v>0.5478294075546152</v>
      </c>
      <c r="N31" s="29">
        <f t="shared" si="6"/>
        <v>0.07561803550837372</v>
      </c>
      <c r="O31" s="29">
        <f t="shared" si="7"/>
        <v>0.16010704191709862</v>
      </c>
      <c r="P31" s="30">
        <f t="shared" si="8"/>
        <v>0.1746993131732737</v>
      </c>
      <c r="Q31" s="28">
        <f t="shared" si="9"/>
        <v>0.575282050261263</v>
      </c>
      <c r="R31" s="29">
        <f t="shared" si="10"/>
        <v>0.09088950575111807</v>
      </c>
      <c r="S31" s="29">
        <f t="shared" si="11"/>
        <v>0.18090800265422038</v>
      </c>
      <c r="T31" s="30">
        <f t="shared" si="12"/>
        <v>0.19619715319801576</v>
      </c>
    </row>
    <row r="32" spans="1:20" ht="15">
      <c r="A32" s="24" t="s">
        <v>55</v>
      </c>
      <c r="B32" s="25">
        <v>1041</v>
      </c>
      <c r="C32" s="26">
        <v>208</v>
      </c>
      <c r="D32" s="26">
        <v>437</v>
      </c>
      <c r="E32" s="26">
        <v>1419</v>
      </c>
      <c r="F32" s="26">
        <v>688</v>
      </c>
      <c r="G32" s="56">
        <v>3793</v>
      </c>
      <c r="H32" s="57">
        <f t="shared" si="0"/>
        <v>3105</v>
      </c>
      <c r="I32" s="28">
        <f t="shared" si="1"/>
        <v>0.3352657004830918</v>
      </c>
      <c r="J32" s="29">
        <f t="shared" si="2"/>
        <v>0.06698872785829307</v>
      </c>
      <c r="K32" s="29">
        <f t="shared" si="3"/>
        <v>0.14074074074074075</v>
      </c>
      <c r="L32" s="30">
        <f t="shared" si="4"/>
        <v>0.4570048309178744</v>
      </c>
      <c r="M32" s="28">
        <f t="shared" si="5"/>
        <v>0.31887338327590753</v>
      </c>
      <c r="N32" s="29">
        <f t="shared" si="6"/>
        <v>0.05871944579038323</v>
      </c>
      <c r="O32" s="29">
        <f t="shared" si="7"/>
        <v>0.1289523930210996</v>
      </c>
      <c r="P32" s="30">
        <f t="shared" si="8"/>
        <v>0.4395470294183218</v>
      </c>
      <c r="Q32" s="28">
        <f t="shared" si="9"/>
        <v>0.3520651275646986</v>
      </c>
      <c r="R32" s="29">
        <f t="shared" si="10"/>
        <v>0.07632811594020322</v>
      </c>
      <c r="S32" s="29">
        <f t="shared" si="11"/>
        <v>0.1534169302295283</v>
      </c>
      <c r="T32" s="30">
        <f t="shared" si="12"/>
        <v>0.4745688869007807</v>
      </c>
    </row>
    <row r="33" spans="1:20" ht="15">
      <c r="A33" s="24" t="s">
        <v>71</v>
      </c>
      <c r="B33" s="25">
        <v>1648</v>
      </c>
      <c r="C33" s="26">
        <v>260</v>
      </c>
      <c r="D33" s="26">
        <v>580</v>
      </c>
      <c r="E33" s="26">
        <v>571</v>
      </c>
      <c r="F33" s="26">
        <v>661</v>
      </c>
      <c r="G33" s="56">
        <v>3720</v>
      </c>
      <c r="H33" s="57">
        <f t="shared" si="0"/>
        <v>3059</v>
      </c>
      <c r="I33" s="28">
        <f t="shared" si="1"/>
        <v>0.5387381497221314</v>
      </c>
      <c r="J33" s="29">
        <f t="shared" si="2"/>
        <v>0.08499509643674404</v>
      </c>
      <c r="K33" s="29">
        <f t="shared" si="3"/>
        <v>0.18960444589735206</v>
      </c>
      <c r="L33" s="30">
        <f t="shared" si="4"/>
        <v>0.18666230794377248</v>
      </c>
      <c r="M33" s="28">
        <f t="shared" si="5"/>
        <v>0.5210352797082756</v>
      </c>
      <c r="N33" s="29">
        <f t="shared" si="6"/>
        <v>0.0756255903339927</v>
      </c>
      <c r="O33" s="29">
        <f t="shared" si="7"/>
        <v>0.1761060805957249</v>
      </c>
      <c r="P33" s="30">
        <f t="shared" si="8"/>
        <v>0.17325064246532687</v>
      </c>
      <c r="Q33" s="28">
        <f t="shared" si="9"/>
        <v>0.5563438478719204</v>
      </c>
      <c r="R33" s="29">
        <f t="shared" si="10"/>
        <v>0.0954056125093932</v>
      </c>
      <c r="S33" s="29">
        <f t="shared" si="11"/>
        <v>0.20388141613511</v>
      </c>
      <c r="T33" s="30">
        <f t="shared" si="12"/>
        <v>0.20085995849992355</v>
      </c>
    </row>
    <row r="34" spans="1:20" s="23" customFormat="1" ht="15">
      <c r="A34" s="40" t="s">
        <v>6</v>
      </c>
      <c r="B34" s="41">
        <v>13290</v>
      </c>
      <c r="C34" s="42">
        <v>5792</v>
      </c>
      <c r="D34" s="42">
        <v>14636</v>
      </c>
      <c r="E34" s="42">
        <v>37182</v>
      </c>
      <c r="F34" s="42">
        <v>5624</v>
      </c>
      <c r="G34" s="58">
        <v>76524</v>
      </c>
      <c r="H34" s="59">
        <f t="shared" si="0"/>
        <v>70900</v>
      </c>
      <c r="I34" s="44">
        <f t="shared" si="1"/>
        <v>0.18744710860366715</v>
      </c>
      <c r="J34" s="45">
        <f t="shared" si="2"/>
        <v>0.08169252468265162</v>
      </c>
      <c r="K34" s="45">
        <f t="shared" si="3"/>
        <v>0.20643159379407616</v>
      </c>
      <c r="L34" s="46">
        <f t="shared" si="4"/>
        <v>0.5244287729196051</v>
      </c>
      <c r="M34" s="44">
        <f t="shared" si="5"/>
        <v>0.18459137085365182</v>
      </c>
      <c r="N34" s="45">
        <f t="shared" si="6"/>
        <v>0.07969902387507036</v>
      </c>
      <c r="O34" s="45">
        <f t="shared" si="7"/>
        <v>0.20346829883027673</v>
      </c>
      <c r="P34" s="46">
        <f t="shared" si="8"/>
        <v>0.5207515444168105</v>
      </c>
      <c r="Q34" s="44">
        <f t="shared" si="9"/>
        <v>0.19033671360366172</v>
      </c>
      <c r="R34" s="45">
        <f t="shared" si="10"/>
        <v>0.08373135197488474</v>
      </c>
      <c r="S34" s="45">
        <f t="shared" si="11"/>
        <v>0.20942669890864582</v>
      </c>
      <c r="T34" s="46">
        <f t="shared" si="12"/>
        <v>0.5281033543972659</v>
      </c>
    </row>
    <row r="35" spans="1:20" ht="15">
      <c r="A35" s="24" t="s">
        <v>58</v>
      </c>
      <c r="B35" s="25">
        <v>3415</v>
      </c>
      <c r="C35" s="26">
        <v>2066</v>
      </c>
      <c r="D35" s="26">
        <v>5738</v>
      </c>
      <c r="E35" s="26">
        <v>9634</v>
      </c>
      <c r="F35" s="26">
        <v>377</v>
      </c>
      <c r="G35" s="56">
        <v>21230</v>
      </c>
      <c r="H35" s="57">
        <f t="shared" si="0"/>
        <v>20853</v>
      </c>
      <c r="I35" s="28">
        <f t="shared" si="1"/>
        <v>0.16376540545724835</v>
      </c>
      <c r="J35" s="29">
        <f t="shared" si="2"/>
        <v>0.09907447369683019</v>
      </c>
      <c r="K35" s="29">
        <f t="shared" si="3"/>
        <v>0.2751642449527646</v>
      </c>
      <c r="L35" s="30">
        <f t="shared" si="4"/>
        <v>0.4619958758931569</v>
      </c>
      <c r="M35" s="28">
        <f t="shared" si="5"/>
        <v>0.15880469467026892</v>
      </c>
      <c r="N35" s="29">
        <f t="shared" si="6"/>
        <v>0.09509303404599065</v>
      </c>
      <c r="O35" s="29">
        <f t="shared" si="7"/>
        <v>0.26914457924264684</v>
      </c>
      <c r="P35" s="30">
        <f t="shared" si="8"/>
        <v>0.4552368146329702</v>
      </c>
      <c r="Q35" s="28">
        <f t="shared" si="9"/>
        <v>0.16884997309489994</v>
      </c>
      <c r="R35" s="29">
        <f t="shared" si="10"/>
        <v>0.10320360003383452</v>
      </c>
      <c r="S35" s="29">
        <f t="shared" si="11"/>
        <v>0.2812667321482102</v>
      </c>
      <c r="T35" s="30">
        <f t="shared" si="12"/>
        <v>0.4687689365192649</v>
      </c>
    </row>
    <row r="36" spans="1:20" ht="15">
      <c r="A36" s="24" t="s">
        <v>56</v>
      </c>
      <c r="B36" s="25">
        <v>4582</v>
      </c>
      <c r="C36" s="26">
        <v>1620</v>
      </c>
      <c r="D36" s="26">
        <v>3460</v>
      </c>
      <c r="E36" s="26">
        <v>6975</v>
      </c>
      <c r="F36" s="26">
        <v>1170</v>
      </c>
      <c r="G36" s="56">
        <v>17807</v>
      </c>
      <c r="H36" s="57">
        <f t="shared" si="0"/>
        <v>16637</v>
      </c>
      <c r="I36" s="28">
        <f t="shared" si="1"/>
        <v>0.2754102302097734</v>
      </c>
      <c r="J36" s="29">
        <f t="shared" si="2"/>
        <v>0.0973733245176414</v>
      </c>
      <c r="K36" s="29">
        <f t="shared" si="3"/>
        <v>0.20797018693274028</v>
      </c>
      <c r="L36" s="30">
        <f t="shared" si="4"/>
        <v>0.4192462583398449</v>
      </c>
      <c r="M36" s="28">
        <f t="shared" si="5"/>
        <v>0.26867458490848173</v>
      </c>
      <c r="N36" s="29">
        <f t="shared" si="6"/>
        <v>0.09296093523760192</v>
      </c>
      <c r="O36" s="29">
        <f t="shared" si="7"/>
        <v>0.20187083125018354</v>
      </c>
      <c r="P36" s="30">
        <f t="shared" si="8"/>
        <v>0.4117678155902107</v>
      </c>
      <c r="Q36" s="28">
        <f t="shared" si="9"/>
        <v>0.28224956646375315</v>
      </c>
      <c r="R36" s="29">
        <f t="shared" si="10"/>
        <v>0.1019716026901153</v>
      </c>
      <c r="S36" s="29">
        <f t="shared" si="11"/>
        <v>0.21420436999215642</v>
      </c>
      <c r="T36" s="30">
        <f t="shared" si="12"/>
        <v>0.426761984321096</v>
      </c>
    </row>
    <row r="37" spans="1:20" ht="15">
      <c r="A37" s="24" t="s">
        <v>55</v>
      </c>
      <c r="B37" s="25">
        <v>2146</v>
      </c>
      <c r="C37" s="26">
        <v>1022</v>
      </c>
      <c r="D37" s="26">
        <v>3195</v>
      </c>
      <c r="E37" s="26">
        <v>15977</v>
      </c>
      <c r="F37" s="26">
        <v>2706</v>
      </c>
      <c r="G37" s="56">
        <v>25046</v>
      </c>
      <c r="H37" s="57">
        <f t="shared" si="0"/>
        <v>22340</v>
      </c>
      <c r="I37" s="28">
        <f t="shared" si="1"/>
        <v>0.09606087735004476</v>
      </c>
      <c r="J37" s="29">
        <f t="shared" si="2"/>
        <v>0.04574753804834378</v>
      </c>
      <c r="K37" s="29">
        <f t="shared" si="3"/>
        <v>0.14301700984780663</v>
      </c>
      <c r="L37" s="30">
        <f t="shared" si="4"/>
        <v>0.7151745747538049</v>
      </c>
      <c r="M37" s="28">
        <f t="shared" si="5"/>
        <v>0.09226592355241357</v>
      </c>
      <c r="N37" s="29">
        <f t="shared" si="6"/>
        <v>0.0430849379851832</v>
      </c>
      <c r="O37" s="29">
        <f t="shared" si="7"/>
        <v>0.13848758870872424</v>
      </c>
      <c r="P37" s="30">
        <f t="shared" si="8"/>
        <v>0.7092196067396017</v>
      </c>
      <c r="Q37" s="28">
        <f t="shared" si="9"/>
        <v>0.09999472539364407</v>
      </c>
      <c r="R37" s="29">
        <f t="shared" si="10"/>
        <v>0.0485663325716201</v>
      </c>
      <c r="S37" s="29">
        <f t="shared" si="11"/>
        <v>0.14766917939242932</v>
      </c>
      <c r="T37" s="30">
        <f t="shared" si="12"/>
        <v>0.7210555551083927</v>
      </c>
    </row>
    <row r="38" spans="1:20" ht="15">
      <c r="A38" s="24" t="s">
        <v>71</v>
      </c>
      <c r="B38" s="25">
        <v>3147</v>
      </c>
      <c r="C38" s="26">
        <v>1084</v>
      </c>
      <c r="D38" s="26">
        <v>2243</v>
      </c>
      <c r="E38" s="26">
        <v>4596</v>
      </c>
      <c r="F38" s="26">
        <v>1371</v>
      </c>
      <c r="G38" s="56">
        <v>12441</v>
      </c>
      <c r="H38" s="57">
        <f t="shared" si="0"/>
        <v>11070</v>
      </c>
      <c r="I38" s="28">
        <f t="shared" si="1"/>
        <v>0.28428184281842817</v>
      </c>
      <c r="J38" s="29">
        <f t="shared" si="2"/>
        <v>0.0979223125564589</v>
      </c>
      <c r="K38" s="29">
        <f t="shared" si="3"/>
        <v>0.2026196928635953</v>
      </c>
      <c r="L38" s="30">
        <f t="shared" si="4"/>
        <v>0.4151761517615176</v>
      </c>
      <c r="M38" s="28">
        <f t="shared" si="5"/>
        <v>0.27595507927130375</v>
      </c>
      <c r="N38" s="29">
        <f t="shared" si="6"/>
        <v>0.0925244720321562</v>
      </c>
      <c r="O38" s="29">
        <f t="shared" si="7"/>
        <v>0.19523575061348422</v>
      </c>
      <c r="P38" s="30">
        <f t="shared" si="8"/>
        <v>0.4060279601567115</v>
      </c>
      <c r="Q38" s="28">
        <f t="shared" si="9"/>
        <v>0.2927582694108058</v>
      </c>
      <c r="R38" s="29">
        <f t="shared" si="10"/>
        <v>0.10359911045698518</v>
      </c>
      <c r="S38" s="29">
        <f t="shared" si="11"/>
        <v>0.2102099545211492</v>
      </c>
      <c r="T38" s="30">
        <f t="shared" si="12"/>
        <v>0.42438319328235924</v>
      </c>
    </row>
    <row r="39" spans="1:20" s="23" customFormat="1" ht="15">
      <c r="A39" s="40" t="s">
        <v>8</v>
      </c>
      <c r="B39" s="41">
        <v>17725</v>
      </c>
      <c r="C39" s="42">
        <v>5455</v>
      </c>
      <c r="D39" s="42">
        <v>1671</v>
      </c>
      <c r="E39" s="42">
        <v>617</v>
      </c>
      <c r="F39" s="42">
        <v>1673</v>
      </c>
      <c r="G39" s="58">
        <v>27141</v>
      </c>
      <c r="H39" s="59">
        <f t="shared" si="0"/>
        <v>25468</v>
      </c>
      <c r="I39" s="44">
        <f t="shared" si="1"/>
        <v>0.6959714151091566</v>
      </c>
      <c r="J39" s="45">
        <f t="shared" si="2"/>
        <v>0.21419035652583635</v>
      </c>
      <c r="K39" s="45">
        <f t="shared" si="3"/>
        <v>0.06561174807601697</v>
      </c>
      <c r="L39" s="46">
        <f t="shared" si="4"/>
        <v>0.024226480288990104</v>
      </c>
      <c r="M39" s="44">
        <f t="shared" si="5"/>
        <v>0.6902927926471438</v>
      </c>
      <c r="N39" s="45">
        <f t="shared" si="6"/>
        <v>0.20919506232472512</v>
      </c>
      <c r="O39" s="45">
        <f t="shared" si="7"/>
        <v>0.0626358615615041</v>
      </c>
      <c r="P39" s="46">
        <f t="shared" si="8"/>
        <v>0.022408714993866628</v>
      </c>
      <c r="Q39" s="44">
        <f t="shared" si="9"/>
        <v>0.701590927897266</v>
      </c>
      <c r="R39" s="45">
        <f t="shared" si="10"/>
        <v>0.2192718577628808</v>
      </c>
      <c r="S39" s="45">
        <f t="shared" si="11"/>
        <v>0.06871865649443552</v>
      </c>
      <c r="T39" s="46">
        <f t="shared" si="12"/>
        <v>0.02618775027629701</v>
      </c>
    </row>
    <row r="40" spans="1:20" ht="15">
      <c r="A40" s="24" t="s">
        <v>58</v>
      </c>
      <c r="B40" s="25">
        <v>11301</v>
      </c>
      <c r="C40" s="26">
        <v>3374</v>
      </c>
      <c r="D40" s="26">
        <v>1032</v>
      </c>
      <c r="E40" s="26">
        <v>233</v>
      </c>
      <c r="F40" s="26">
        <v>696</v>
      </c>
      <c r="G40" s="56">
        <v>16636</v>
      </c>
      <c r="H40" s="57">
        <f t="shared" si="0"/>
        <v>15940</v>
      </c>
      <c r="I40" s="28">
        <f t="shared" si="1"/>
        <v>0.7089711417816813</v>
      </c>
      <c r="J40" s="29">
        <f t="shared" si="2"/>
        <v>0.21166875784190714</v>
      </c>
      <c r="K40" s="29">
        <f t="shared" si="3"/>
        <v>0.06474278544542032</v>
      </c>
      <c r="L40" s="30">
        <f t="shared" si="4"/>
        <v>0.014617314930991217</v>
      </c>
      <c r="M40" s="28">
        <f t="shared" si="5"/>
        <v>0.7018698859290612</v>
      </c>
      <c r="N40" s="29">
        <f t="shared" si="6"/>
        <v>0.2053971884992013</v>
      </c>
      <c r="O40" s="29">
        <f t="shared" si="7"/>
        <v>0.061026660016310574</v>
      </c>
      <c r="P40" s="30">
        <f t="shared" si="8"/>
        <v>0.012867701505794249</v>
      </c>
      <c r="Q40" s="28">
        <f t="shared" si="9"/>
        <v>0.7159716999400925</v>
      </c>
      <c r="R40" s="29">
        <f t="shared" si="10"/>
        <v>0.218079266422855</v>
      </c>
      <c r="S40" s="29">
        <f t="shared" si="11"/>
        <v>0.0686686498725551</v>
      </c>
      <c r="T40" s="30">
        <f t="shared" si="12"/>
        <v>0.016600821499416725</v>
      </c>
    </row>
    <row r="41" spans="1:20" ht="15">
      <c r="A41" s="24" t="s">
        <v>56</v>
      </c>
      <c r="B41" s="25">
        <v>4647</v>
      </c>
      <c r="C41" s="26">
        <v>1426</v>
      </c>
      <c r="D41" s="26">
        <v>421</v>
      </c>
      <c r="E41" s="26">
        <v>179</v>
      </c>
      <c r="F41" s="26">
        <v>581</v>
      </c>
      <c r="G41" s="56">
        <v>7254</v>
      </c>
      <c r="H41" s="57">
        <f t="shared" si="0"/>
        <v>6673</v>
      </c>
      <c r="I41" s="28">
        <f t="shared" si="1"/>
        <v>0.6963884309905589</v>
      </c>
      <c r="J41" s="29">
        <f t="shared" si="2"/>
        <v>0.21369698786153155</v>
      </c>
      <c r="K41" s="29">
        <f t="shared" si="3"/>
        <v>0.06309006443878315</v>
      </c>
      <c r="L41" s="30">
        <f t="shared" si="4"/>
        <v>0.02682451670912633</v>
      </c>
      <c r="M41" s="28">
        <f t="shared" si="5"/>
        <v>0.68524557362971</v>
      </c>
      <c r="N41" s="29">
        <f t="shared" si="6"/>
        <v>0.20402799354251205</v>
      </c>
      <c r="O41" s="29">
        <f t="shared" si="7"/>
        <v>0.05750436444195783</v>
      </c>
      <c r="P41" s="30">
        <f t="shared" si="8"/>
        <v>0.023211736347761656</v>
      </c>
      <c r="Q41" s="28">
        <f t="shared" si="9"/>
        <v>0.7073053078259862</v>
      </c>
      <c r="R41" s="29">
        <f t="shared" si="10"/>
        <v>0.22369542574698997</v>
      </c>
      <c r="S41" s="29">
        <f t="shared" si="11"/>
        <v>0.06917850859575123</v>
      </c>
      <c r="T41" s="30">
        <f t="shared" si="12"/>
        <v>0.03098177132384402</v>
      </c>
    </row>
    <row r="42" spans="1:20" ht="15">
      <c r="A42" s="24" t="s">
        <v>55</v>
      </c>
      <c r="B42" s="25">
        <v>215</v>
      </c>
      <c r="C42" s="26">
        <v>87</v>
      </c>
      <c r="D42" s="26">
        <v>47</v>
      </c>
      <c r="E42" s="26">
        <v>104</v>
      </c>
      <c r="F42" s="26">
        <v>67</v>
      </c>
      <c r="G42" s="56">
        <v>520</v>
      </c>
      <c r="H42" s="57">
        <f t="shared" si="0"/>
        <v>453</v>
      </c>
      <c r="I42" s="28">
        <f t="shared" si="1"/>
        <v>0.4746136865342163</v>
      </c>
      <c r="J42" s="29">
        <f t="shared" si="2"/>
        <v>0.19205298013245034</v>
      </c>
      <c r="K42" s="29">
        <f t="shared" si="3"/>
        <v>0.10375275938189846</v>
      </c>
      <c r="L42" s="30">
        <f t="shared" si="4"/>
        <v>0.22958057395143489</v>
      </c>
      <c r="M42" s="28">
        <f t="shared" si="5"/>
        <v>0.4290362130126014</v>
      </c>
      <c r="N42" s="29">
        <f t="shared" si="6"/>
        <v>0.1584281024873014</v>
      </c>
      <c r="O42" s="29">
        <f t="shared" si="7"/>
        <v>0.07892418756273788</v>
      </c>
      <c r="P42" s="30">
        <f t="shared" si="8"/>
        <v>0.1932221985275919</v>
      </c>
      <c r="Q42" s="28">
        <f t="shared" si="9"/>
        <v>0.5206180936272272</v>
      </c>
      <c r="R42" s="29">
        <f t="shared" si="10"/>
        <v>0.23085674762192476</v>
      </c>
      <c r="S42" s="29">
        <f t="shared" si="11"/>
        <v>0.135245207380675</v>
      </c>
      <c r="T42" s="30">
        <f t="shared" si="12"/>
        <v>0.2704867200271049</v>
      </c>
    </row>
    <row r="43" spans="1:20" ht="15">
      <c r="A43" s="24" t="s">
        <v>71</v>
      </c>
      <c r="B43" s="25">
        <v>1562</v>
      </c>
      <c r="C43" s="26">
        <v>568</v>
      </c>
      <c r="D43" s="26">
        <v>171</v>
      </c>
      <c r="E43" s="26">
        <v>101</v>
      </c>
      <c r="F43" s="26">
        <v>329</v>
      </c>
      <c r="G43" s="56">
        <v>2731</v>
      </c>
      <c r="H43" s="57">
        <f t="shared" si="0"/>
        <v>2402</v>
      </c>
      <c r="I43" s="28">
        <f t="shared" si="1"/>
        <v>0.6502914238134888</v>
      </c>
      <c r="J43" s="29">
        <f t="shared" si="2"/>
        <v>0.23646960865945046</v>
      </c>
      <c r="K43" s="29">
        <f t="shared" si="3"/>
        <v>0.07119067443796837</v>
      </c>
      <c r="L43" s="30">
        <f t="shared" si="4"/>
        <v>0.04204829308909242</v>
      </c>
      <c r="M43" s="28">
        <f t="shared" si="5"/>
        <v>0.6309943780927019</v>
      </c>
      <c r="N43" s="29">
        <f t="shared" si="6"/>
        <v>0.21990605062619198</v>
      </c>
      <c r="O43" s="29">
        <f t="shared" si="7"/>
        <v>0.06157739686798167</v>
      </c>
      <c r="P43" s="30">
        <f t="shared" si="8"/>
        <v>0.03472650250182269</v>
      </c>
      <c r="Q43" s="28">
        <f t="shared" si="9"/>
        <v>0.6691085224342153</v>
      </c>
      <c r="R43" s="29">
        <f t="shared" si="10"/>
        <v>0.25387473598450455</v>
      </c>
      <c r="S43" s="29">
        <f t="shared" si="11"/>
        <v>0.08217333016048188</v>
      </c>
      <c r="T43" s="30">
        <f t="shared" si="12"/>
        <v>0.05083252636352673</v>
      </c>
    </row>
    <row r="44" spans="1:20" s="23" customFormat="1" ht="15">
      <c r="A44" s="40" t="s">
        <v>7</v>
      </c>
      <c r="B44" s="41">
        <v>24740</v>
      </c>
      <c r="C44" s="42">
        <v>15811</v>
      </c>
      <c r="D44" s="42">
        <v>16550</v>
      </c>
      <c r="E44" s="42">
        <v>16094</v>
      </c>
      <c r="F44" s="42">
        <v>8258</v>
      </c>
      <c r="G44" s="58">
        <v>81453</v>
      </c>
      <c r="H44" s="59">
        <f t="shared" si="0"/>
        <v>73195</v>
      </c>
      <c r="I44" s="44">
        <f t="shared" si="1"/>
        <v>0.33800122959218526</v>
      </c>
      <c r="J44" s="45">
        <f t="shared" si="2"/>
        <v>0.21601202267914474</v>
      </c>
      <c r="K44" s="45">
        <f t="shared" si="3"/>
        <v>0.22610834073365668</v>
      </c>
      <c r="L44" s="46">
        <f t="shared" si="4"/>
        <v>0.21987840699501332</v>
      </c>
      <c r="M44" s="44">
        <f t="shared" si="5"/>
        <v>0.3345829604686567</v>
      </c>
      <c r="N44" s="45">
        <f t="shared" si="6"/>
        <v>0.21304569908821155</v>
      </c>
      <c r="O44" s="45">
        <f t="shared" si="7"/>
        <v>0.22309231946138616</v>
      </c>
      <c r="P44" s="46">
        <f t="shared" si="8"/>
        <v>0.21689274582194168</v>
      </c>
      <c r="Q44" s="44">
        <f t="shared" si="9"/>
        <v>0.3414365020341577</v>
      </c>
      <c r="R44" s="45">
        <f t="shared" si="10"/>
        <v>0.21900815352108652</v>
      </c>
      <c r="S44" s="45">
        <f t="shared" si="11"/>
        <v>0.2291531095519111</v>
      </c>
      <c r="T44" s="46">
        <f t="shared" si="12"/>
        <v>0.22289346960512604</v>
      </c>
    </row>
    <row r="45" spans="1:20" ht="15">
      <c r="A45" s="24" t="s">
        <v>58</v>
      </c>
      <c r="B45" s="25">
        <v>10324</v>
      </c>
      <c r="C45" s="26">
        <v>7703</v>
      </c>
      <c r="D45" s="26">
        <v>9923</v>
      </c>
      <c r="E45" s="26">
        <v>9114</v>
      </c>
      <c r="F45" s="26">
        <v>2869</v>
      </c>
      <c r="G45" s="56">
        <v>39933</v>
      </c>
      <c r="H45" s="57">
        <f t="shared" si="0"/>
        <v>37064</v>
      </c>
      <c r="I45" s="28">
        <f t="shared" si="1"/>
        <v>0.2785452190805094</v>
      </c>
      <c r="J45" s="29">
        <f t="shared" si="2"/>
        <v>0.20782969997841572</v>
      </c>
      <c r="K45" s="29">
        <f t="shared" si="3"/>
        <v>0.26772609540254694</v>
      </c>
      <c r="L45" s="30">
        <f t="shared" si="4"/>
        <v>0.24589898553852796</v>
      </c>
      <c r="M45" s="28">
        <f t="shared" si="5"/>
        <v>0.27400457150996116</v>
      </c>
      <c r="N45" s="29">
        <f t="shared" si="6"/>
        <v>0.20372927339375269</v>
      </c>
      <c r="O45" s="29">
        <f t="shared" si="7"/>
        <v>0.2632426456101684</v>
      </c>
      <c r="P45" s="30">
        <f t="shared" si="8"/>
        <v>0.24154152209968327</v>
      </c>
      <c r="Q45" s="28">
        <f t="shared" si="9"/>
        <v>0.2831317667837909</v>
      </c>
      <c r="R45" s="29">
        <f t="shared" si="10"/>
        <v>0.2119906836460915</v>
      </c>
      <c r="S45" s="29">
        <f t="shared" si="11"/>
        <v>0.27225768776835396</v>
      </c>
      <c r="T45" s="30">
        <f t="shared" si="12"/>
        <v>0.2503091155770415</v>
      </c>
    </row>
    <row r="46" spans="1:20" ht="15">
      <c r="A46" s="24" t="s">
        <v>56</v>
      </c>
      <c r="B46" s="25">
        <v>10597</v>
      </c>
      <c r="C46" s="26">
        <v>6174</v>
      </c>
      <c r="D46" s="26">
        <v>4838</v>
      </c>
      <c r="E46" s="26">
        <v>2749</v>
      </c>
      <c r="F46" s="26">
        <v>2396</v>
      </c>
      <c r="G46" s="56">
        <v>26754</v>
      </c>
      <c r="H46" s="57">
        <f t="shared" si="0"/>
        <v>24358</v>
      </c>
      <c r="I46" s="28">
        <f t="shared" si="1"/>
        <v>0.43505213892766237</v>
      </c>
      <c r="J46" s="29">
        <f t="shared" si="2"/>
        <v>0.2534690861318663</v>
      </c>
      <c r="K46" s="29">
        <f t="shared" si="3"/>
        <v>0.19862057640200345</v>
      </c>
      <c r="L46" s="30">
        <f t="shared" si="4"/>
        <v>0.11285819853846786</v>
      </c>
      <c r="M46" s="28">
        <f t="shared" si="5"/>
        <v>0.42883696293522533</v>
      </c>
      <c r="N46" s="29">
        <f t="shared" si="6"/>
        <v>0.2480454728000636</v>
      </c>
      <c r="O46" s="29">
        <f t="shared" si="7"/>
        <v>0.19365802904011262</v>
      </c>
      <c r="P46" s="30">
        <f t="shared" si="8"/>
        <v>0.10894543195299136</v>
      </c>
      <c r="Q46" s="28">
        <f t="shared" si="9"/>
        <v>0.4412877973236339</v>
      </c>
      <c r="R46" s="29">
        <f t="shared" si="10"/>
        <v>0.25897044714585915</v>
      </c>
      <c r="S46" s="29">
        <f t="shared" si="11"/>
        <v>0.20367816884881637</v>
      </c>
      <c r="T46" s="30">
        <f t="shared" si="12"/>
        <v>0.11689305682137188</v>
      </c>
    </row>
    <row r="47" spans="1:20" ht="15">
      <c r="A47" s="47" t="s">
        <v>55</v>
      </c>
      <c r="B47" s="26">
        <v>748</v>
      </c>
      <c r="C47" s="26">
        <v>335</v>
      </c>
      <c r="D47" s="26">
        <v>440</v>
      </c>
      <c r="E47" s="26">
        <v>3033</v>
      </c>
      <c r="F47" s="26">
        <v>1325</v>
      </c>
      <c r="G47" s="56">
        <v>5881</v>
      </c>
      <c r="H47" s="57">
        <f t="shared" si="0"/>
        <v>4556</v>
      </c>
      <c r="I47" s="29">
        <f t="shared" si="1"/>
        <v>0.16417910447761194</v>
      </c>
      <c r="J47" s="29">
        <f t="shared" si="2"/>
        <v>0.07352941176470588</v>
      </c>
      <c r="K47" s="29">
        <f t="shared" si="3"/>
        <v>0.09657594381035997</v>
      </c>
      <c r="L47" s="30">
        <f t="shared" si="4"/>
        <v>0.6657155399473222</v>
      </c>
      <c r="M47" s="29">
        <f t="shared" si="5"/>
        <v>0.15370630877569388</v>
      </c>
      <c r="N47" s="29">
        <f t="shared" si="6"/>
        <v>0.06630453450659599</v>
      </c>
      <c r="O47" s="29">
        <f t="shared" si="7"/>
        <v>0.08833566771300419</v>
      </c>
      <c r="P47" s="30">
        <f t="shared" si="8"/>
        <v>0.6518829439306184</v>
      </c>
      <c r="Q47" s="28">
        <f t="shared" si="9"/>
        <v>0.1752177278088141</v>
      </c>
      <c r="R47" s="29">
        <f t="shared" si="10"/>
        <v>0.08147285312980856</v>
      </c>
      <c r="S47" s="29">
        <f t="shared" si="11"/>
        <v>0.10549595270681647</v>
      </c>
      <c r="T47" s="30">
        <f t="shared" si="12"/>
        <v>0.6792689203691833</v>
      </c>
    </row>
    <row r="48" spans="1:20" ht="15">
      <c r="A48" s="24" t="s">
        <v>71</v>
      </c>
      <c r="B48" s="26">
        <v>3071</v>
      </c>
      <c r="C48" s="26">
        <v>1599</v>
      </c>
      <c r="D48" s="26">
        <v>1349</v>
      </c>
      <c r="E48" s="26">
        <v>1198</v>
      </c>
      <c r="F48" s="26">
        <v>1668</v>
      </c>
      <c r="G48" s="56">
        <v>8885</v>
      </c>
      <c r="H48" s="57">
        <f t="shared" si="0"/>
        <v>7217</v>
      </c>
      <c r="I48" s="29">
        <f t="shared" si="1"/>
        <v>0.4255230705279202</v>
      </c>
      <c r="J48" s="29">
        <f t="shared" si="2"/>
        <v>0.2215602050713593</v>
      </c>
      <c r="K48" s="29">
        <f t="shared" si="3"/>
        <v>0.18691977275876404</v>
      </c>
      <c r="L48" s="30">
        <f t="shared" si="4"/>
        <v>0.1659969516419565</v>
      </c>
      <c r="M48" s="29">
        <f t="shared" si="5"/>
        <v>0.41415875890122783</v>
      </c>
      <c r="N48" s="29">
        <f t="shared" si="6"/>
        <v>0.2121283561277311</v>
      </c>
      <c r="O48" s="29">
        <f t="shared" si="7"/>
        <v>0.17809294902316636</v>
      </c>
      <c r="P48" s="30">
        <f t="shared" si="8"/>
        <v>0.15759080949346788</v>
      </c>
      <c r="Q48" s="29">
        <f t="shared" si="9"/>
        <v>0.4369666250127449</v>
      </c>
      <c r="R48" s="29">
        <f t="shared" si="10"/>
        <v>0.23128831173297248</v>
      </c>
      <c r="S48" s="29">
        <f t="shared" si="11"/>
        <v>0.1960797113556641</v>
      </c>
      <c r="T48" s="30">
        <f t="shared" si="12"/>
        <v>0.17475847036631117</v>
      </c>
    </row>
    <row r="49" spans="1:20" s="23" customFormat="1" ht="15">
      <c r="A49" s="48" t="s">
        <v>1</v>
      </c>
      <c r="B49" s="42">
        <v>10489</v>
      </c>
      <c r="C49" s="42">
        <v>1013</v>
      </c>
      <c r="D49" s="42">
        <v>1635</v>
      </c>
      <c r="E49" s="42">
        <v>1132</v>
      </c>
      <c r="F49" s="42">
        <v>1170</v>
      </c>
      <c r="G49" s="58">
        <v>15439</v>
      </c>
      <c r="H49" s="59">
        <f t="shared" si="0"/>
        <v>14269</v>
      </c>
      <c r="I49" s="45">
        <f>B49/$H49</f>
        <v>0.7350900553647768</v>
      </c>
      <c r="J49" s="45">
        <f>C49/$H49</f>
        <v>0.07099306188240241</v>
      </c>
      <c r="K49" s="45">
        <f>D49/$H49</f>
        <v>0.11458406335412433</v>
      </c>
      <c r="L49" s="46">
        <f>E49/$H49</f>
        <v>0.07933281939869648</v>
      </c>
      <c r="M49" s="45">
        <f t="shared" si="5"/>
        <v>0.7277869439220731</v>
      </c>
      <c r="N49" s="45">
        <f t="shared" si="6"/>
        <v>0.06689376210389639</v>
      </c>
      <c r="O49" s="45">
        <f t="shared" si="7"/>
        <v>0.10946125691721183</v>
      </c>
      <c r="P49" s="46">
        <f t="shared" si="8"/>
        <v>0.07501085002779784</v>
      </c>
      <c r="Q49" s="45">
        <f t="shared" si="9"/>
        <v>0.7422666203493776</v>
      </c>
      <c r="R49" s="45">
        <f t="shared" si="10"/>
        <v>0.07532329149941684</v>
      </c>
      <c r="S49" s="45">
        <f t="shared" si="11"/>
        <v>0.11991433506047683</v>
      </c>
      <c r="T49" s="46">
        <f t="shared" si="12"/>
        <v>0.08388122940598272</v>
      </c>
    </row>
    <row r="50" spans="1:20" ht="15">
      <c r="A50" s="27" t="s">
        <v>58</v>
      </c>
      <c r="B50" s="26">
        <v>6569</v>
      </c>
      <c r="C50" s="26">
        <v>607</v>
      </c>
      <c r="D50" s="26">
        <v>968</v>
      </c>
      <c r="E50" s="26">
        <v>529</v>
      </c>
      <c r="F50" s="26">
        <v>261</v>
      </c>
      <c r="G50" s="56">
        <v>8934</v>
      </c>
      <c r="H50" s="57">
        <f t="shared" si="0"/>
        <v>8673</v>
      </c>
      <c r="I50" s="29">
        <f>B50/$H50</f>
        <v>0.7574080479649486</v>
      </c>
      <c r="J50" s="29">
        <f>C50/$H50</f>
        <v>0.06998731696068258</v>
      </c>
      <c r="K50" s="29">
        <f>D50/$H50</f>
        <v>0.11161074599331258</v>
      </c>
      <c r="L50" s="30">
        <f>E50/$H50</f>
        <v>0.06099388908105615</v>
      </c>
      <c r="M50" s="29">
        <f t="shared" si="5"/>
        <v>0.7482741171913887</v>
      </c>
      <c r="N50" s="29">
        <f t="shared" si="6"/>
        <v>0.06480621024449511</v>
      </c>
      <c r="O50" s="29">
        <f t="shared" si="7"/>
        <v>0.10515491525793867</v>
      </c>
      <c r="P50" s="30">
        <f t="shared" si="8"/>
        <v>0.05614897521135077</v>
      </c>
      <c r="Q50" s="29">
        <f t="shared" si="9"/>
        <v>0.7663140565340832</v>
      </c>
      <c r="R50" s="29">
        <f t="shared" si="10"/>
        <v>0.07554917882195628</v>
      </c>
      <c r="S50" s="29">
        <f t="shared" si="11"/>
        <v>0.11841047636837625</v>
      </c>
      <c r="T50" s="30">
        <f t="shared" si="12"/>
        <v>0.0662275213352409</v>
      </c>
    </row>
    <row r="51" spans="1:20" ht="15">
      <c r="A51" s="47" t="s">
        <v>56</v>
      </c>
      <c r="B51" s="26">
        <v>2813</v>
      </c>
      <c r="C51" s="26">
        <v>287</v>
      </c>
      <c r="D51" s="26">
        <v>379</v>
      </c>
      <c r="E51" s="26">
        <v>230</v>
      </c>
      <c r="F51" s="26">
        <v>354</v>
      </c>
      <c r="G51" s="56">
        <v>4063</v>
      </c>
      <c r="H51" s="57">
        <f t="shared" si="0"/>
        <v>3709</v>
      </c>
      <c r="I51" s="29">
        <f>B51/$H51</f>
        <v>0.7584254516042059</v>
      </c>
      <c r="J51" s="29">
        <f>C51/$H51</f>
        <v>0.07737934753302778</v>
      </c>
      <c r="K51" s="29">
        <f>D51/$H51</f>
        <v>0.1021838770558102</v>
      </c>
      <c r="L51" s="30">
        <f>E51/$H51</f>
        <v>0.06201132380695605</v>
      </c>
      <c r="M51" s="29">
        <f t="shared" si="5"/>
        <v>0.7443872855986221</v>
      </c>
      <c r="N51" s="29">
        <f t="shared" si="6"/>
        <v>0.06921102406790768</v>
      </c>
      <c r="O51" s="29">
        <f t="shared" si="7"/>
        <v>0.09284407356172918</v>
      </c>
      <c r="P51" s="30">
        <f t="shared" si="8"/>
        <v>0.054693628299056</v>
      </c>
      <c r="Q51" s="29">
        <f t="shared" si="9"/>
        <v>0.7719288623601692</v>
      </c>
      <c r="R51" s="29">
        <f t="shared" si="10"/>
        <v>0.08642219249400641</v>
      </c>
      <c r="S51" s="29">
        <f t="shared" si="11"/>
        <v>0.11234687446832138</v>
      </c>
      <c r="T51" s="30">
        <f t="shared" si="12"/>
        <v>0.07023534159238223</v>
      </c>
    </row>
    <row r="52" spans="1:20" ht="15">
      <c r="A52" s="24" t="s">
        <v>55</v>
      </c>
      <c r="B52" s="25">
        <v>324</v>
      </c>
      <c r="C52" s="26">
        <v>52</v>
      </c>
      <c r="D52" s="26">
        <v>156</v>
      </c>
      <c r="E52" s="26">
        <v>277</v>
      </c>
      <c r="F52" s="26">
        <v>322</v>
      </c>
      <c r="G52" s="56">
        <v>1131</v>
      </c>
      <c r="H52" s="57">
        <f t="shared" si="0"/>
        <v>809</v>
      </c>
      <c r="I52" s="29">
        <f>B52/$H52</f>
        <v>0.4004944375772559</v>
      </c>
      <c r="J52" s="29">
        <f>C52/$H52</f>
        <v>0.06427688504326329</v>
      </c>
      <c r="K52" s="29">
        <f>D52/$H52</f>
        <v>0.19283065512978986</v>
      </c>
      <c r="L52" s="30">
        <f>E52/$H52</f>
        <v>0.34239802224969096</v>
      </c>
      <c r="M52" s="28">
        <f t="shared" si="5"/>
        <v>0.3672761458068499</v>
      </c>
      <c r="N52" s="29">
        <f t="shared" si="6"/>
        <v>0.04935124605079718</v>
      </c>
      <c r="O52" s="29">
        <f t="shared" si="7"/>
        <v>0.16712188962223928</v>
      </c>
      <c r="P52" s="30">
        <f t="shared" si="8"/>
        <v>0.3105137111314238</v>
      </c>
      <c r="Q52" s="28">
        <f t="shared" si="9"/>
        <v>0.43465324859979637</v>
      </c>
      <c r="R52" s="29">
        <f t="shared" si="10"/>
        <v>0.08332094684787118</v>
      </c>
      <c r="S52" s="29">
        <f t="shared" si="11"/>
        <v>0.22144276267653826</v>
      </c>
      <c r="T52" s="30">
        <f t="shared" si="12"/>
        <v>0.37577197566171155</v>
      </c>
    </row>
    <row r="53" spans="1:20" ht="15">
      <c r="A53" s="24" t="s">
        <v>71</v>
      </c>
      <c r="B53" s="32">
        <v>783</v>
      </c>
      <c r="C53" s="33">
        <v>67</v>
      </c>
      <c r="D53" s="33">
        <v>132</v>
      </c>
      <c r="E53" s="33">
        <v>96</v>
      </c>
      <c r="F53" s="33">
        <v>233</v>
      </c>
      <c r="G53" s="33">
        <v>1311</v>
      </c>
      <c r="H53" s="34">
        <f t="shared" si="0"/>
        <v>1078</v>
      </c>
      <c r="I53" s="36">
        <f>B53/$H53</f>
        <v>0.7263450834879406</v>
      </c>
      <c r="J53" s="36">
        <f>C53/$H53</f>
        <v>0.06215213358070501</v>
      </c>
      <c r="K53" s="36">
        <f>D53/$H53</f>
        <v>0.12244897959183673</v>
      </c>
      <c r="L53" s="37">
        <f>E53/$H53</f>
        <v>0.08905380333951762</v>
      </c>
      <c r="M53" s="35">
        <f t="shared" si="5"/>
        <v>0.6989624011310253</v>
      </c>
      <c r="N53" s="36">
        <f t="shared" si="6"/>
        <v>0.04923642509042278</v>
      </c>
      <c r="O53" s="36">
        <f t="shared" si="7"/>
        <v>0.10421015685886746</v>
      </c>
      <c r="P53" s="37">
        <f t="shared" si="8"/>
        <v>0.07347817034520084</v>
      </c>
      <c r="Q53" s="35">
        <f t="shared" si="9"/>
        <v>0.7521203300964917</v>
      </c>
      <c r="R53" s="36">
        <f t="shared" si="10"/>
        <v>0.07817730794487232</v>
      </c>
      <c r="S53" s="36">
        <f t="shared" si="11"/>
        <v>0.14336905785588913</v>
      </c>
      <c r="T53" s="37">
        <f t="shared" si="12"/>
        <v>0.10754785451631554</v>
      </c>
    </row>
  </sheetData>
  <sheetProtection/>
  <mergeCells count="6">
    <mergeCell ref="B4:H4"/>
    <mergeCell ref="I4:L4"/>
    <mergeCell ref="M4:P4"/>
    <mergeCell ref="Q4:T4"/>
    <mergeCell ref="A3:T3"/>
    <mergeCell ref="A4:A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Johnson</dc:creator>
  <cp:keywords/>
  <dc:description/>
  <cp:lastModifiedBy>Becky White</cp:lastModifiedBy>
  <cp:lastPrinted>2012-10-23T12:39:01Z</cp:lastPrinted>
  <dcterms:created xsi:type="dcterms:W3CDTF">2010-08-17T08:49:25Z</dcterms:created>
  <dcterms:modified xsi:type="dcterms:W3CDTF">2019-03-22T08:55:24Z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